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hidePivotFieldList="1"/>
  <xr:revisionPtr revIDLastSave="0" documentId="8_{BA7CE455-C0FB-4F50-A291-4BC3D17C31F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Ayuda" sheetId="20" r:id="rId1"/>
    <sheet name="Flujo de proyecto" sheetId="6" r:id="rId2"/>
    <sheet name="Sep." sheetId="9" r:id="rId3"/>
    <sheet name="Oct." sheetId="4" r:id="rId4"/>
    <sheet name="Nov." sheetId="10" r:id="rId5"/>
    <sheet name="Dic." sheetId="16" r:id="rId6"/>
    <sheet name="Detalle Recursos Humanos" sheetId="21" r:id="rId7"/>
    <sheet name="Ene.24" sheetId="17" state="hidden" r:id="rId8"/>
    <sheet name="Feb.24" sheetId="18" state="hidden" r:id="rId9"/>
    <sheet name="Mar.24" sheetId="19" state="hidden" r:id="rId10"/>
  </sheets>
  <definedNames>
    <definedName name="_xlnm.Print_Area" localSheetId="5">Dic.!$B$1:$I$46</definedName>
    <definedName name="_xlnm.Print_Area" localSheetId="7">Ene.24!$A$1:$H$58</definedName>
    <definedName name="_xlnm.Print_Area" localSheetId="8">Feb.24!$A$1:$H$58</definedName>
    <definedName name="_xlnm.Print_Area" localSheetId="1">'Flujo de proyecto'!$C$2:$I$40</definedName>
    <definedName name="_xlnm.Print_Area" localSheetId="9">Mar.24!$A$1:$H$58</definedName>
    <definedName name="_xlnm.Print_Area" localSheetId="4">Nov.!$B$1:$H$46</definedName>
    <definedName name="_xlnm.Print_Area" localSheetId="3">Oct.!$B$1:$G$46</definedName>
    <definedName name="_xlnm.Print_Area" localSheetId="2">Sep.!$B$1:$H$42</definedName>
    <definedName name="Área_impresión" localSheetId="1">'Flujo de proyecto'!$C$2:$F$12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9" l="1"/>
  <c r="D22" i="9"/>
  <c r="D23" i="9"/>
  <c r="D14" i="9"/>
  <c r="D15" i="9"/>
  <c r="D16" i="9"/>
  <c r="D6" i="9"/>
  <c r="D7" i="9"/>
  <c r="D8" i="9"/>
  <c r="D9" i="9"/>
  <c r="D21" i="4"/>
  <c r="D22" i="4"/>
  <c r="D23" i="4"/>
  <c r="D14" i="4"/>
  <c r="D15" i="4"/>
  <c r="D16" i="4"/>
  <c r="D6" i="4"/>
  <c r="D7" i="4"/>
  <c r="D8" i="4"/>
  <c r="D9" i="4"/>
  <c r="D21" i="10"/>
  <c r="D22" i="10"/>
  <c r="D23" i="10"/>
  <c r="D14" i="10"/>
  <c r="E9" i="6" s="1"/>
  <c r="D15" i="10"/>
  <c r="D16" i="10"/>
  <c r="D6" i="10"/>
  <c r="D7" i="10"/>
  <c r="D8" i="10"/>
  <c r="D9" i="10"/>
  <c r="D21" i="16"/>
  <c r="D22" i="16"/>
  <c r="D24" i="16" s="1"/>
  <c r="D23" i="16"/>
  <c r="D14" i="16"/>
  <c r="D15" i="16"/>
  <c r="D16" i="16"/>
  <c r="D6" i="16"/>
  <c r="D7" i="16"/>
  <c r="D8" i="16"/>
  <c r="D10" i="6" s="1"/>
  <c r="D9" i="16"/>
  <c r="G3" i="21"/>
  <c r="D7" i="6"/>
  <c r="D8" i="6"/>
  <c r="D9" i="6"/>
  <c r="E10" i="6"/>
  <c r="F7" i="6"/>
  <c r="E7" i="6"/>
  <c r="D10" i="4"/>
  <c r="D36" i="19"/>
  <c r="D30" i="19"/>
  <c r="D24" i="19"/>
  <c r="D17" i="19"/>
  <c r="D10" i="19"/>
  <c r="D36" i="18"/>
  <c r="D30" i="18"/>
  <c r="D24" i="18"/>
  <c r="D17" i="18"/>
  <c r="D10" i="18"/>
  <c r="D36" i="17"/>
  <c r="D30" i="17"/>
  <c r="D24" i="17"/>
  <c r="D17" i="17"/>
  <c r="D10" i="17"/>
  <c r="D17" i="16"/>
  <c r="D17" i="10"/>
  <c r="D10" i="10"/>
  <c r="D24" i="9"/>
  <c r="D17" i="9"/>
  <c r="D10" i="9"/>
  <c r="E8" i="6"/>
  <c r="F8" i="6"/>
  <c r="F9" i="6" l="1"/>
  <c r="D24" i="10"/>
  <c r="D3" i="10" s="1"/>
  <c r="F10" i="6"/>
  <c r="D10" i="16"/>
  <c r="D3" i="16" s="1"/>
  <c r="D11" i="6"/>
  <c r="D12" i="6" s="1"/>
  <c r="E11" i="6"/>
  <c r="E12" i="6" s="1"/>
  <c r="D3" i="9"/>
  <c r="D3" i="19"/>
  <c r="D3" i="18"/>
  <c r="D3" i="17"/>
  <c r="D24" i="4"/>
  <c r="D17" i="4"/>
  <c r="F11" i="6" l="1"/>
  <c r="F12" i="6" s="1"/>
  <c r="D3" i="4"/>
  <c r="G11" i="6"/>
  <c r="G1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K8" authorId="0" shapeId="0" xr:uid="{5A38966A-784A-4916-B94F-D499204CCBE5}">
      <text>
        <r>
          <rPr>
            <b/>
            <sz val="9"/>
            <color indexed="81"/>
            <rFont val="Tahoma"/>
            <family val="2"/>
          </rPr>
          <t>Debes colocar el monto que estimas a utilizar para en tu proyecto.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244224E6-FD0D-41F5-9E90-7AB86EE3462D}">
      <text>
        <r>
          <rPr>
            <b/>
            <sz val="9"/>
            <color indexed="81"/>
            <rFont val="Tahoma"/>
            <family val="2"/>
          </rPr>
          <t>Este monto debe ser igual al monto del proyecto. De lo contrario te arrojara al costado un "MONTO EXCEDIDO" en este evalua tus meses.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<sst xmlns="http://schemas.openxmlformats.org/spreadsheetml/2006/main" count="234" uniqueCount="54">
  <si>
    <t>Flujo de Presupuesto del Proyecto</t>
  </si>
  <si>
    <t>Flujo de proyecto</t>
  </si>
  <si>
    <t>Mes</t>
  </si>
  <si>
    <t>Operaciones</t>
  </si>
  <si>
    <t>RRHH</t>
  </si>
  <si>
    <t>Inversiones</t>
  </si>
  <si>
    <t>Sep.</t>
  </si>
  <si>
    <t>Oct.</t>
  </si>
  <si>
    <t>Monto del proyecto:</t>
  </si>
  <si>
    <t>Nov.</t>
  </si>
  <si>
    <t>Dic.</t>
  </si>
  <si>
    <t>Total Proyecto:</t>
  </si>
  <si>
    <t>Total</t>
  </si>
  <si>
    <t>%</t>
  </si>
  <si>
    <t>LIMITES</t>
  </si>
  <si>
    <t>SIN TOPE</t>
  </si>
  <si>
    <t>Recordar:</t>
  </si>
  <si>
    <t xml:space="preserve">Gastos de operación: </t>
  </si>
  <si>
    <t>sin tope. </t>
  </si>
  <si>
    <t>Recursos humanos:</t>
  </si>
  <si>
    <t xml:space="preserve">Inversiones: </t>
  </si>
  <si>
    <t>Gastos de Septiembre</t>
  </si>
  <si>
    <t>TOTAL</t>
  </si>
  <si>
    <t>Descripción</t>
  </si>
  <si>
    <t>Nº Cant.</t>
  </si>
  <si>
    <t>Monto</t>
  </si>
  <si>
    <t>Subtotal</t>
  </si>
  <si>
    <t>Ejemplo 1</t>
  </si>
  <si>
    <t>Ejemplo 2</t>
  </si>
  <si>
    <t>Ejemplo 3</t>
  </si>
  <si>
    <t>Gastos de Octubre</t>
  </si>
  <si>
    <t>Gastos de Noviembre</t>
  </si>
  <si>
    <t>Gastos de Diciembre</t>
  </si>
  <si>
    <t>x</t>
  </si>
  <si>
    <t>N°</t>
  </si>
  <si>
    <r>
      <t>Nombre Completo</t>
    </r>
    <r>
      <rPr>
        <sz val="12"/>
        <color rgb="FF4472C4"/>
        <rFont val="Calibri"/>
        <charset val="1"/>
      </rPr>
      <t> </t>
    </r>
  </si>
  <si>
    <r>
      <t>Rut</t>
    </r>
    <r>
      <rPr>
        <sz val="12"/>
        <color rgb="FF4472C4"/>
        <rFont val="Calibri"/>
        <charset val="1"/>
      </rPr>
      <t> </t>
    </r>
  </si>
  <si>
    <t xml:space="preserve">Valor/hora </t>
  </si>
  <si>
    <t>N° de horas de trabajo en el proyecto</t>
  </si>
  <si>
    <t>Gastos de octubre</t>
  </si>
  <si>
    <t>Gasto 1</t>
  </si>
  <si>
    <t>Fecha</t>
  </si>
  <si>
    <t>Nº PO</t>
  </si>
  <si>
    <t>Proveedor/Descripción</t>
  </si>
  <si>
    <t>Cantidad</t>
  </si>
  <si>
    <t>Gasto 2</t>
  </si>
  <si>
    <t>Gasto 3</t>
  </si>
  <si>
    <t>Gasto 4</t>
  </si>
  <si>
    <t>Ejemplo 4</t>
  </si>
  <si>
    <t>s</t>
  </si>
  <si>
    <t>Gasto 5</t>
  </si>
  <si>
    <t>Ejemplo 5</t>
  </si>
  <si>
    <t>Gastos de noviembre</t>
  </si>
  <si>
    <t>Gastos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</si>
</sst>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&quot;$&quot;\-#,##0"/>
    <numFmt numFmtId="42" formatCode="_ &quot;$&quot;* #,##0_ ;_ &quot;$&quot;* \-#,##0_ ;_ &quot;$&quot;* &quot;-&quot;_ ;_ @_ "/>
    <numFmt numFmtId="164" formatCode="_(* #,##0.00_);_(* \(#,##0.00\);_(* &quot;-&quot;??_);_(@_)"/>
    <numFmt numFmtId="165" formatCode="d\-m;@"/>
    <numFmt numFmtId="166" formatCode="_ [$$-340A]* #,##0_ ;_ [$$-340A]* \-#,##0_ ;_ [$$-340A]* &quot;-&quot;??_ ;_ @_ "/>
  </numFmts>
  <fonts count="24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26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8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0"/>
      <name val="Calibri"/>
      <family val="2"/>
    </font>
    <font>
      <b/>
      <sz val="18"/>
      <color theme="0"/>
      <name val="Arial"/>
      <family val="2"/>
      <scheme val="minor"/>
    </font>
    <font>
      <b/>
      <u/>
      <sz val="26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4472C4"/>
      <name val="Calibri"/>
      <charset val="1"/>
    </font>
    <font>
      <b/>
      <sz val="12"/>
      <color rgb="FF4472C4"/>
      <name val="Calibri"/>
      <charset val="1"/>
    </font>
    <font>
      <b/>
      <sz val="12"/>
      <color rgb="FF4472C4"/>
      <name val="Calibri"/>
    </font>
    <font>
      <sz val="12"/>
      <name val="Calibri"/>
      <charset val="1"/>
    </font>
    <font>
      <sz val="14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5" tint="0.79998168889431442"/>
        <bgColor theme="5"/>
      </patternFill>
    </fill>
    <fill>
      <patternFill patternType="solid">
        <fgColor theme="6" tint="0.79998168889431442"/>
        <bgColor theme="6"/>
      </patternFill>
    </fill>
    <fill>
      <patternFill patternType="solid">
        <fgColor theme="7" tint="0.79998168889431442"/>
        <bgColor theme="8"/>
      </patternFill>
    </fill>
    <fill>
      <patternFill patternType="solid">
        <fgColor theme="8" tint="0.79998168889431442"/>
        <bgColor theme="9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35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4" tint="0.39994506668294322"/>
      </right>
      <top/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1" applyFont="1" applyBorder="1"/>
    <xf numFmtId="164" fontId="0" fillId="0" borderId="0" xfId="1" applyFont="1" applyFill="1" applyBorder="1"/>
    <xf numFmtId="0" fontId="0" fillId="0" borderId="0" xfId="0" applyAlignment="1">
      <alignment vertical="center"/>
    </xf>
    <xf numFmtId="164" fontId="3" fillId="0" borderId="0" xfId="1" applyFont="1"/>
    <xf numFmtId="165" fontId="0" fillId="0" borderId="0" xfId="0" applyNumberFormat="1"/>
    <xf numFmtId="0" fontId="0" fillId="0" borderId="0" xfId="0" applyProtection="1">
      <protection locked="0"/>
    </xf>
    <xf numFmtId="0" fontId="10" fillId="0" borderId="0" xfId="0" applyFont="1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65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166" fontId="3" fillId="0" borderId="0" xfId="1" applyNumberFormat="1" applyFont="1" applyProtection="1"/>
    <xf numFmtId="0" fontId="1" fillId="0" borderId="0" xfId="0" applyFont="1" applyProtection="1">
      <protection locked="0"/>
    </xf>
    <xf numFmtId="0" fontId="17" fillId="11" borderId="31" xfId="0" applyFont="1" applyFill="1" applyBorder="1" applyAlignment="1">
      <alignment horizontal="center" vertical="top" wrapText="1"/>
    </xf>
    <xf numFmtId="0" fontId="17" fillId="11" borderId="32" xfId="0" applyFont="1" applyFill="1" applyBorder="1" applyAlignment="1">
      <alignment horizontal="left" vertical="top" wrapText="1"/>
    </xf>
    <xf numFmtId="0" fontId="17" fillId="11" borderId="33" xfId="0" applyFont="1" applyFill="1" applyBorder="1" applyAlignment="1">
      <alignment horizontal="left" vertical="top" wrapText="1"/>
    </xf>
    <xf numFmtId="0" fontId="18" fillId="11" borderId="33" xfId="0" applyFont="1" applyFill="1" applyBorder="1" applyAlignment="1">
      <alignment horizontal="left" vertical="top" wrapText="1"/>
    </xf>
    <xf numFmtId="0" fontId="0" fillId="11" borderId="33" xfId="0" applyFill="1" applyBorder="1" applyAlignment="1">
      <alignment horizontal="left" vertical="top" wrapText="1"/>
    </xf>
    <xf numFmtId="0" fontId="17" fillId="11" borderId="33" xfId="0" applyFont="1" applyFill="1" applyBorder="1" applyAlignment="1">
      <alignment horizontal="center" vertical="top" wrapText="1"/>
    </xf>
    <xf numFmtId="0" fontId="19" fillId="0" borderId="32" xfId="0" applyFont="1" applyBorder="1" applyAlignment="1">
      <alignment horizontal="left" wrapText="1"/>
    </xf>
    <xf numFmtId="0" fontId="19" fillId="0" borderId="33" xfId="0" applyFont="1" applyBorder="1" applyAlignment="1">
      <alignment horizontal="left" wrapText="1"/>
    </xf>
    <xf numFmtId="0" fontId="0" fillId="0" borderId="33" xfId="0" applyBorder="1" applyAlignment="1">
      <alignment horizontal="left" wrapText="1"/>
    </xf>
    <xf numFmtId="42" fontId="19" fillId="0" borderId="33" xfId="2" applyFont="1" applyBorder="1" applyAlignment="1">
      <alignment horizontal="left" wrapText="1"/>
    </xf>
    <xf numFmtId="0" fontId="19" fillId="0" borderId="33" xfId="0" applyFont="1" applyBorder="1" applyAlignment="1">
      <alignment horizontal="right" wrapText="1"/>
    </xf>
    <xf numFmtId="0" fontId="3" fillId="0" borderId="16" xfId="0" applyFont="1" applyBorder="1"/>
    <xf numFmtId="0" fontId="3" fillId="9" borderId="23" xfId="0" applyFont="1" applyFill="1" applyBorder="1" applyAlignment="1">
      <alignment horizontal="center" vertical="center" textRotation="45"/>
    </xf>
    <xf numFmtId="0" fontId="3" fillId="8" borderId="23" xfId="0" applyFont="1" applyFill="1" applyBorder="1" applyAlignment="1">
      <alignment horizontal="center" vertical="center" textRotation="45"/>
    </xf>
    <xf numFmtId="0" fontId="20" fillId="10" borderId="0" xfId="0" applyFont="1" applyFill="1"/>
    <xf numFmtId="0" fontId="3" fillId="0" borderId="23" xfId="0" applyFont="1" applyBorder="1"/>
    <xf numFmtId="166" fontId="20" fillId="0" borderId="23" xfId="1" applyNumberFormat="1" applyFont="1" applyBorder="1" applyProtection="1"/>
    <xf numFmtId="0" fontId="20" fillId="0" borderId="0" xfId="0" applyFont="1"/>
    <xf numFmtId="0" fontId="3" fillId="0" borderId="24" xfId="0" applyFont="1" applyBorder="1"/>
    <xf numFmtId="166" fontId="3" fillId="0" borderId="23" xfId="1" applyNumberFormat="1" applyFont="1" applyBorder="1" applyProtection="1"/>
    <xf numFmtId="166" fontId="20" fillId="0" borderId="24" xfId="0" applyNumberFormat="1" applyFont="1" applyBorder="1"/>
    <xf numFmtId="0" fontId="3" fillId="0" borderId="23" xfId="0" applyFont="1" applyBorder="1" applyAlignment="1">
      <alignment horizontal="center" vertical="center"/>
    </xf>
    <xf numFmtId="9" fontId="20" fillId="0" borderId="23" xfId="3" applyFont="1" applyBorder="1" applyProtection="1"/>
    <xf numFmtId="9" fontId="20" fillId="0" borderId="23" xfId="3" applyFont="1" applyBorder="1" applyAlignment="1" applyProtection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8" borderId="23" xfId="0" applyFont="1" applyFill="1" applyBorder="1"/>
    <xf numFmtId="9" fontId="22" fillId="8" borderId="23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9" fontId="1" fillId="0" borderId="20" xfId="3" applyFont="1" applyBorder="1" applyAlignment="1" applyProtection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9" fontId="1" fillId="0" borderId="22" xfId="0" applyNumberFormat="1" applyFont="1" applyBorder="1" applyAlignment="1">
      <alignment horizontal="center" vertical="center"/>
    </xf>
    <xf numFmtId="0" fontId="3" fillId="0" borderId="0" xfId="0" applyFont="1"/>
    <xf numFmtId="166" fontId="20" fillId="0" borderId="0" xfId="0" applyNumberFormat="1" applyFont="1"/>
    <xf numFmtId="0" fontId="13" fillId="0" borderId="0" xfId="0" applyFont="1" applyAlignment="1">
      <alignment vertical="center"/>
    </xf>
    <xf numFmtId="166" fontId="0" fillId="0" borderId="0" xfId="1" applyNumberFormat="1" applyFont="1" applyBorder="1" applyProtection="1"/>
    <xf numFmtId="166" fontId="0" fillId="0" borderId="0" xfId="0" applyNumberFormat="1"/>
    <xf numFmtId="166" fontId="0" fillId="0" borderId="0" xfId="2" applyNumberFormat="1" applyFont="1" applyFill="1" applyBorder="1" applyProtection="1"/>
    <xf numFmtId="166" fontId="0" fillId="0" borderId="0" xfId="1" applyNumberFormat="1" applyFont="1" applyFill="1" applyBorder="1" applyProtection="1"/>
    <xf numFmtId="166" fontId="3" fillId="0" borderId="0" xfId="0" applyNumberFormat="1" applyFont="1"/>
    <xf numFmtId="0" fontId="12" fillId="8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6" fontId="9" fillId="8" borderId="26" xfId="0" applyNumberFormat="1" applyFont="1" applyFill="1" applyBorder="1" applyAlignment="1" applyProtection="1">
      <alignment horizontal="center" vertical="center" wrapText="1"/>
      <protection locked="0"/>
    </xf>
    <xf numFmtId="6" fontId="9" fillId="8" borderId="28" xfId="0" applyNumberFormat="1" applyFont="1" applyFill="1" applyBorder="1" applyAlignment="1" applyProtection="1">
      <alignment horizontal="center" vertical="center" wrapText="1"/>
      <protection locked="0"/>
    </xf>
    <xf numFmtId="6" fontId="9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34" xfId="0" applyFont="1" applyFill="1" applyBorder="1" applyAlignment="1" applyProtection="1">
      <alignment horizontal="center"/>
      <protection locked="0"/>
    </xf>
    <xf numFmtId="0" fontId="12" fillId="8" borderId="0" xfId="0" applyFont="1" applyFill="1" applyAlignment="1" applyProtection="1">
      <alignment horizontal="center" vertical="center"/>
      <protection locked="0"/>
    </xf>
    <xf numFmtId="0" fontId="5" fillId="7" borderId="13" xfId="0" applyFont="1" applyFill="1" applyBorder="1"/>
    <xf numFmtId="0" fontId="5" fillId="7" borderId="14" xfId="0" applyFont="1" applyFill="1" applyBorder="1"/>
    <xf numFmtId="0" fontId="5" fillId="7" borderId="15" xfId="0" applyFont="1" applyFill="1" applyBorder="1"/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5" fillId="5" borderId="7" xfId="0" applyFont="1" applyFill="1" applyBorder="1"/>
    <xf numFmtId="0" fontId="5" fillId="5" borderId="8" xfId="0" applyFont="1" applyFill="1" applyBorder="1"/>
    <xf numFmtId="0" fontId="5" fillId="5" borderId="9" xfId="0" applyFont="1" applyFill="1" applyBorder="1"/>
    <xf numFmtId="0" fontId="5" fillId="6" borderId="10" xfId="0" applyFont="1" applyFill="1" applyBorder="1"/>
    <xf numFmtId="0" fontId="5" fillId="6" borderId="11" xfId="0" applyFont="1" applyFill="1" applyBorder="1"/>
    <xf numFmtId="0" fontId="5" fillId="6" borderId="12" xfId="0" applyFont="1" applyFill="1" applyBorder="1"/>
  </cellXfs>
  <cellStyles count="4">
    <cellStyle name="Millares" xfId="1" builtinId="3"/>
    <cellStyle name="Moneda [0]" xfId="2" builtinId="7"/>
    <cellStyle name="Normal" xfId="0" builtinId="0"/>
    <cellStyle name="Porcentaje" xfId="3" builtinId="5"/>
  </cellStyles>
  <dxfs count="256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d\-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d\-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d\-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d\-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7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d\-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d\-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d\-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d\-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7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d\-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d\-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d\-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d\-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7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166" formatCode="_ [$$-340A]* #,##0_ ;_ [$$-340A]* \-#,##0_ ;_ [$$-340A]* &quot;-&quot;??_ ;_ @_ "/>
      <protection locked="0" hidden="0"/>
    </dxf>
    <dxf>
      <numFmt numFmtId="166" formatCode="_ [$$-340A]* #,##0_ ;_ [$$-340A]* \-#,##0_ ;_ [$$-340A]* &quot;-&quot;??_ ;_ @_ 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6" formatCode="_ [$$-340A]* #,##0_ ;_ [$$-340A]* \-#,##0_ ;_ [$$-340A]* &quot;-&quot;??_ ;_ @_ "/>
      <protection locked="0" hidden="0"/>
    </dxf>
    <dxf>
      <numFmt numFmtId="166" formatCode="_ [$$-340A]* #,##0_ ;_ [$$-340A]* \-#,##0_ ;_ [$$-340A]* &quot;-&quot;??_ ;_ @_ "/>
      <fill>
        <patternFill patternType="none">
          <fgColor indexed="64"/>
          <bgColor auto="1"/>
        </patternFill>
      </fill>
      <protection locked="1" hidden="0"/>
    </dxf>
    <dxf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numFmt numFmtId="165" formatCode="d\-m;@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protection locked="0" hidden="0"/>
    </dxf>
    <dxf>
      <border outline="0">
        <top style="thin">
          <color theme="4" tint="0.39994506668294322"/>
        </top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protection locked="0" hidden="0"/>
    </dxf>
    <dxf>
      <numFmt numFmtId="166" formatCode="_ [$$-340A]* #,##0_ ;_ [$$-340A]* \-#,##0_ ;_ [$$-340A]* &quot;-&quot;??_ ;_ @_ "/>
      <protection locked="0" hidden="0"/>
    </dxf>
    <dxf>
      <numFmt numFmtId="166" formatCode="_ [$$-340A]* #,##0_ ;_ [$$-340A]* \-#,##0_ ;_ [$$-340A]* &quot;-&quot;??_ ;_ @_ 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protection locked="0" hidden="0"/>
    </dxf>
    <dxf>
      <numFmt numFmtId="166" formatCode="_ [$$-340A]* #,##0_ ;_ [$$-340A]* \-#,##0_ ;_ [$$-340A]* &quot;-&quot;??_ ;_ @_ "/>
      <protection locked="0" hidden="0"/>
    </dxf>
    <dxf>
      <numFmt numFmtId="166" formatCode="_ [$$-340A]* #,##0_ ;_ [$$-340A]* \-#,##0_ ;_ [$$-340A]* &quot;-&quot;??_ ;_ @_ 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protection locked="0" hidden="0"/>
    </dxf>
    <dxf>
      <numFmt numFmtId="166" formatCode="_ [$$-340A]* #,##0_ ;_ [$$-340A]* \-#,##0_ ;_ [$$-340A]* &quot;-&quot;??_ ;_ @_ "/>
      <protection locked="0" hidden="0"/>
    </dxf>
    <dxf>
      <numFmt numFmtId="166" formatCode="_ [$$-340A]* #,##0_ ;_ [$$-340A]* \-#,##0_ ;_ [$$-340A]* &quot;-&quot;??_ ;_ @_ "/>
      <fill>
        <patternFill patternType="none">
          <fgColor indexed="64"/>
          <bgColor auto="1"/>
        </patternFill>
      </fill>
      <protection locked="1" hidden="0"/>
    </dxf>
    <dxf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protection locked="0" hidden="0"/>
    </dxf>
    <dxf>
      <numFmt numFmtId="166" formatCode="_ [$$-340A]* #,##0_ ;_ [$$-340A]* \-#,##0_ ;_ [$$-340A]* &quot;-&quot;??_ ;_ @_ "/>
      <protection locked="0" hidden="0"/>
    </dxf>
    <dxf>
      <numFmt numFmtId="166" formatCode="_ [$$-340A]* #,##0_ ;_ [$$-340A]* \-#,##0_ ;_ [$$-340A]* &quot;-&quot;??_ ;_ @_ 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protection locked="0" hidden="0"/>
    </dxf>
    <dxf>
      <numFmt numFmtId="166" formatCode="_ [$$-340A]* #,##0_ ;_ [$$-340A]* \-#,##0_ ;_ [$$-340A]* &quot;-&quot;??_ ;_ @_ "/>
      <protection locked="0" hidden="0"/>
    </dxf>
    <dxf>
      <numFmt numFmtId="166" formatCode="_ [$$-340A]* #,##0_ ;_ [$$-340A]* \-#,##0_ ;_ [$$-340A]* &quot;-&quot;??_ ;_ @_ 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protection locked="0" hidden="0"/>
    </dxf>
    <dxf>
      <numFmt numFmtId="166" formatCode="_ [$$-340A]* #,##0_ ;_ [$$-340A]* \-#,##0_ ;_ [$$-340A]* &quot;-&quot;??_ ;_ @_ "/>
      <protection locked="0" hidden="0"/>
    </dxf>
    <dxf>
      <numFmt numFmtId="166" formatCode="_ [$$-340A]* #,##0_ ;_ [$$-340A]* \-#,##0_ ;_ [$$-340A]* &quot;-&quot;??_ ;_ @_ "/>
      <fill>
        <patternFill patternType="none">
          <fgColor indexed="64"/>
          <bgColor auto="1"/>
        </patternFill>
      </fill>
      <protection locked="1" hidden="0"/>
    </dxf>
    <dxf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protection locked="0" hidden="0"/>
    </dxf>
    <dxf>
      <numFmt numFmtId="166" formatCode="_ [$$-340A]* #,##0_ ;_ [$$-340A]* \-#,##0_ ;_ [$$-340A]* &quot;-&quot;??_ ;_ @_ "/>
      <protection locked="0" hidden="0"/>
    </dxf>
    <dxf>
      <numFmt numFmtId="166" formatCode="_ [$$-340A]* #,##0_ ;_ [$$-340A]* \-#,##0_ ;_ [$$-340A]* &quot;-&quot;??_ ;_ @_ 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protection locked="0" hidden="0"/>
    </dxf>
    <dxf>
      <numFmt numFmtId="166" formatCode="_ [$$-340A]* #,##0_ ;_ [$$-340A]* \-#,##0_ ;_ [$$-340A]* &quot;-&quot;??_ ;_ @_ "/>
      <protection locked="0" hidden="0"/>
    </dxf>
    <dxf>
      <numFmt numFmtId="166" formatCode="_ [$$-340A]* #,##0_ ;_ [$$-340A]* \-#,##0_ ;_ [$$-340A]* &quot;-&quot;??_ ;_ @_ 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protection locked="0" hidden="0"/>
    </dxf>
    <dxf>
      <numFmt numFmtId="166" formatCode="_ [$$-340A]* #,##0_ ;_ [$$-340A]* \-#,##0_ ;_ [$$-340A]* &quot;-&quot;??_ ;_ @_ "/>
      <protection locked="0" hidden="0"/>
    </dxf>
    <dxf>
      <numFmt numFmtId="166" formatCode="_ [$$-340A]* #,##0_ ;_ [$$-340A]* \-#,##0_ ;_ [$$-340A]* &quot;-&quot;??_ ;_ @_ "/>
      <fill>
        <patternFill patternType="none">
          <fgColor indexed="64"/>
          <bgColor auto="1"/>
        </patternFill>
      </fill>
      <protection locked="1" hidden="0"/>
    </dxf>
    <dxf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6" formatCode="_ [$$-340A]* #,##0_ ;_ [$$-340A]* \-#,##0_ ;_ [$$-340A]* &quot;-&quot;??_ ;_ @_ "/>
      <protection locked="0" hidden="0"/>
    </dxf>
    <dxf>
      <numFmt numFmtId="166" formatCode="_ [$$-340A]* #,##0_ ;_ [$$-340A]* \-#,##0_ ;_ [$$-340A]* &quot;-&quot;??_ ;_ @_ 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5</xdr:row>
      <xdr:rowOff>9522</xdr:rowOff>
    </xdr:from>
    <xdr:ext cx="9182101" cy="6905627"/>
    <xdr:sp macro="" textlink="">
      <xdr:nvSpPr>
        <xdr:cNvPr id="279" name="CuadroTexto 1">
          <a:extLst>
            <a:ext uri="{FF2B5EF4-FFF2-40B4-BE49-F238E27FC236}">
              <a16:creationId xmlns:a16="http://schemas.microsoft.com/office/drawing/2014/main" id="{D0B63487-9A5C-4AE8-8954-9E7F2EE313E5}"/>
            </a:ext>
          </a:extLst>
        </xdr:cNvPr>
        <xdr:cNvSpPr txBox="1"/>
      </xdr:nvSpPr>
      <xdr:spPr>
        <a:xfrm>
          <a:off x="57149" y="914397"/>
          <a:ext cx="9182101" cy="690562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CL" sz="1100"/>
        </a:p>
        <a:p>
          <a:pPr algn="l"/>
          <a:r>
            <a:rPr lang="es-CL" sz="2200" b="1" i="0">
              <a:solidFill>
                <a:schemeClr val="tx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Ayuda</a:t>
          </a:r>
        </a:p>
        <a:p>
          <a:pPr algn="l"/>
          <a:endParaRPr lang="es-CL" sz="1050">
            <a:latin typeface="+mj-lt"/>
          </a:endParaRPr>
        </a:p>
        <a:p>
          <a:pPr algn="l"/>
          <a:r>
            <a:rPr lang="es-CL" sz="1200">
              <a:latin typeface="+mj-lt"/>
            </a:rPr>
            <a:t>Este flujo es una herramienta esencial para la gestión financiera de cualquier proyecto que</a:t>
          </a:r>
          <a:r>
            <a:rPr lang="es-CL" sz="1200" baseline="0">
              <a:latin typeface="+mj-lt"/>
            </a:rPr>
            <a:t> se presente</a:t>
          </a:r>
          <a:r>
            <a:rPr lang="es-CL" sz="1200">
              <a:latin typeface="+mj-lt"/>
            </a:rPr>
            <a:t>. Ayuda</a:t>
          </a:r>
          <a:r>
            <a:rPr lang="es-CL" sz="1200" baseline="0">
              <a:latin typeface="+mj-lt"/>
            </a:rPr>
            <a:t> a p</a:t>
          </a:r>
          <a:r>
            <a:rPr lang="es-CL" sz="1200">
              <a:latin typeface="+mj-lt"/>
            </a:rPr>
            <a:t>roporcionar una visión detallada de los ingresos y gastos esperados durante un período específico, lo que te permitirá tomar decisiones informadas y anticipar cualquier posible problema al momento de</a:t>
          </a:r>
          <a:r>
            <a:rPr lang="es-CL" sz="1200" baseline="0">
              <a:latin typeface="+mj-lt"/>
            </a:rPr>
            <a:t> financiar tu proyecto</a:t>
          </a:r>
          <a:r>
            <a:rPr lang="es-CL" sz="1200">
              <a:latin typeface="+mj-lt"/>
            </a:rPr>
            <a:t>.</a:t>
          </a:r>
        </a:p>
        <a:p>
          <a:pPr algn="l"/>
          <a:endParaRPr lang="es-CL" sz="1200">
            <a:latin typeface="+mj-lt"/>
          </a:endParaRPr>
        </a:p>
        <a:p>
          <a:pPr algn="l"/>
          <a:r>
            <a:rPr lang="es-CL" sz="1200">
              <a:latin typeface="+mj-lt"/>
            </a:rPr>
            <a:t>En esta introducción, se indican los pasos básicos para completar el flujo de este proyecto:</a:t>
          </a:r>
        </a:p>
        <a:p>
          <a:pPr marL="0" indent="0" algn="l"/>
          <a:endParaRPr lang="es-CL" sz="120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es-CL" sz="1200" b="1">
              <a:solidFill>
                <a:schemeClr val="tx1"/>
              </a:solidFill>
              <a:latin typeface="+mj-lt"/>
              <a:ea typeface="+mn-ea"/>
              <a:cs typeface="+mn-cs"/>
            </a:rPr>
            <a:t>Paso 1</a:t>
          </a:r>
          <a:r>
            <a:rPr lang="es-CL" sz="1200">
              <a:solidFill>
                <a:schemeClr val="tx1"/>
              </a:solidFill>
              <a:latin typeface="+mj-lt"/>
              <a:ea typeface="+mn-ea"/>
              <a:cs typeface="+mn-cs"/>
            </a:rPr>
            <a:t>: Ingresar</a:t>
          </a:r>
          <a:r>
            <a:rPr lang="es-CL" sz="1200" baseline="0">
              <a:solidFill>
                <a:schemeClr val="tx1"/>
              </a:solidFill>
              <a:latin typeface="+mj-lt"/>
              <a:ea typeface="+mn-ea"/>
              <a:cs typeface="+mn-cs"/>
            </a:rPr>
            <a:t> a la hoja de flujo de proyecto e incorporar en el celda </a:t>
          </a:r>
          <a:r>
            <a:rPr lang="es-CL" sz="1200" b="1" baseline="0">
              <a:solidFill>
                <a:schemeClr val="tx1"/>
              </a:solidFill>
              <a:latin typeface="+mj-lt"/>
              <a:ea typeface="+mn-ea"/>
              <a:cs typeface="+mn-cs"/>
            </a:rPr>
            <a:t>monto del proyecto (en azul), </a:t>
          </a:r>
          <a:r>
            <a:rPr lang="es-CL" sz="1200" b="0" baseline="0">
              <a:solidFill>
                <a:schemeClr val="tx1"/>
              </a:solidFill>
              <a:latin typeface="+mj-lt"/>
              <a:ea typeface="+mn-ea"/>
              <a:cs typeface="+mn-cs"/>
            </a:rPr>
            <a:t>señala lo correspondiente al presupuesto total del proyecto.</a:t>
          </a:r>
          <a:r>
            <a:rPr lang="es-CL" sz="1200" b="1" baseline="0">
              <a:solidFill>
                <a:schemeClr val="tx1"/>
              </a:solidFill>
              <a:latin typeface="+mj-lt"/>
              <a:ea typeface="+mn-ea"/>
              <a:cs typeface="+mn-cs"/>
            </a:rPr>
            <a:t> </a:t>
          </a:r>
          <a:endParaRPr lang="es-CL" sz="1200" b="1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es-CL" sz="120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tx1"/>
              </a:solidFill>
              <a:latin typeface="+mj-lt"/>
              <a:ea typeface="+mn-ea"/>
              <a:cs typeface="+mn-cs"/>
            </a:rPr>
            <a:t>Paso</a:t>
          </a:r>
          <a:r>
            <a:rPr lang="es-CL" sz="1200" b="1" baseline="0">
              <a:solidFill>
                <a:schemeClr val="tx1"/>
              </a:solidFill>
              <a:latin typeface="+mj-lt"/>
              <a:ea typeface="+mn-ea"/>
              <a:cs typeface="+mn-cs"/>
            </a:rPr>
            <a:t> 2: </a:t>
          </a:r>
          <a:r>
            <a:rPr lang="es-CL" sz="1200">
              <a:solidFill>
                <a:schemeClr val="tx1"/>
              </a:solidFill>
              <a:latin typeface="+mj-lt"/>
              <a:ea typeface="+mn-ea"/>
              <a:cs typeface="+mn-cs"/>
            </a:rPr>
            <a:t>Incorporar en las</a:t>
          </a:r>
          <a:r>
            <a:rPr lang="es-CL" sz="1200" baseline="0">
              <a:solidFill>
                <a:schemeClr val="tx1"/>
              </a:solidFill>
              <a:latin typeface="+mj-lt"/>
              <a:ea typeface="+mn-ea"/>
              <a:cs typeface="+mn-cs"/>
            </a:rPr>
            <a:t> hojas correspondientes a los meses del proyecto </a:t>
          </a:r>
          <a:r>
            <a:rPr lang="es-CL" sz="1200">
              <a:solidFill>
                <a:schemeClr val="tx1"/>
              </a:solidFill>
              <a:latin typeface="+mj-lt"/>
              <a:ea typeface="+mn-ea"/>
              <a:cs typeface="+mn-cs"/>
            </a:rPr>
            <a:t>los gastos según</a:t>
          </a:r>
          <a:r>
            <a:rPr lang="es-CL" sz="1200" baseline="0">
              <a:solidFill>
                <a:schemeClr val="tx1"/>
              </a:solidFill>
              <a:latin typeface="+mj-lt"/>
              <a:ea typeface="+mn-ea"/>
              <a:cs typeface="+mn-cs"/>
            </a:rPr>
            <a:t> tipo: </a:t>
          </a:r>
          <a:r>
            <a:rPr lang="es-CL" sz="1200">
              <a:solidFill>
                <a:schemeClr val="tx1"/>
              </a:solidFill>
              <a:latin typeface="+mj-lt"/>
              <a:ea typeface="+mn-ea"/>
              <a:cs typeface="+mn-cs"/>
            </a:rPr>
            <a:t>operación</a:t>
          </a:r>
          <a:r>
            <a:rPr lang="es-CL" sz="1200" baseline="0">
              <a:solidFill>
                <a:schemeClr val="tx1"/>
              </a:solidFill>
              <a:latin typeface="+mj-lt"/>
              <a:ea typeface="+mn-ea"/>
              <a:cs typeface="+mn-cs"/>
            </a:rPr>
            <a:t>, recursos humanos e inversión, distribuyendo el presupuesto por semana / mes.</a:t>
          </a:r>
          <a:endParaRPr lang="es-CL" sz="1200"/>
        </a:p>
        <a:p>
          <a:pPr marL="0" indent="0" algn="l"/>
          <a:endParaRPr lang="es-CL" sz="1200" baseline="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es-CL" sz="1200" baseline="0">
              <a:solidFill>
                <a:schemeClr val="tx1"/>
              </a:solidFill>
              <a:latin typeface="+mj-lt"/>
              <a:ea typeface="+mn-ea"/>
              <a:cs typeface="+mn-cs"/>
            </a:rPr>
            <a:t>En la hoja de </a:t>
          </a:r>
          <a:r>
            <a:rPr lang="es-CL" sz="1200" b="1" baseline="0">
              <a:solidFill>
                <a:schemeClr val="tx1"/>
              </a:solidFill>
              <a:latin typeface="+mj-lt"/>
              <a:ea typeface="+mn-ea"/>
              <a:cs typeface="+mn-cs"/>
            </a:rPr>
            <a:t>Flujo de proyecto </a:t>
          </a:r>
          <a:r>
            <a:rPr lang="es-CL" sz="1200" b="0" baseline="0">
              <a:solidFill>
                <a:schemeClr val="tx1"/>
              </a:solidFill>
              <a:latin typeface="+mj-lt"/>
              <a:ea typeface="+mn-ea"/>
              <a:cs typeface="+mn-cs"/>
            </a:rPr>
            <a:t>podrás revisar cómo se van visualizando los gastos totales, lo que permitirá llevar un control de los gastos, y no exceder los </a:t>
          </a:r>
          <a:r>
            <a:rPr lang="es-CL" sz="1200" baseline="0">
              <a:solidFill>
                <a:schemeClr val="tx1"/>
              </a:solidFill>
              <a:latin typeface="+mj-lt"/>
              <a:ea typeface="+mn-ea"/>
              <a:cs typeface="+mn-cs"/>
            </a:rPr>
            <a:t>siguientes topes:</a:t>
          </a:r>
          <a:endParaRPr lang="es-CL" sz="120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es-CL" sz="120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es-CL" sz="1200">
              <a:solidFill>
                <a:schemeClr val="tx1"/>
              </a:solidFill>
              <a:latin typeface="+mj-lt"/>
              <a:ea typeface="+mn-ea"/>
              <a:cs typeface="+mn-cs"/>
            </a:rPr>
            <a:t>- </a:t>
          </a:r>
          <a:r>
            <a:rPr lang="es-CL" sz="1200" b="1">
              <a:solidFill>
                <a:schemeClr val="tx1"/>
              </a:solidFill>
              <a:latin typeface="+mj-lt"/>
              <a:ea typeface="+mn-ea"/>
              <a:cs typeface="+mn-cs"/>
            </a:rPr>
            <a:t>Gastos de operación</a:t>
          </a:r>
          <a:r>
            <a:rPr lang="es-CL" sz="1200">
              <a:solidFill>
                <a:schemeClr val="tx1"/>
              </a:solidFill>
              <a:latin typeface="+mj-lt"/>
              <a:ea typeface="+mn-ea"/>
              <a:cs typeface="+mn-cs"/>
            </a:rPr>
            <a:t>: sin tope. </a:t>
          </a:r>
        </a:p>
        <a:p>
          <a:pPr marL="0" indent="0" algn="l"/>
          <a:r>
            <a:rPr lang="es-CL" sz="1200">
              <a:solidFill>
                <a:schemeClr val="tx1"/>
              </a:solidFill>
              <a:latin typeface="+mj-lt"/>
              <a:ea typeface="+mn-ea"/>
              <a:cs typeface="+mn-cs"/>
            </a:rPr>
            <a:t>- </a:t>
          </a:r>
          <a:r>
            <a:rPr lang="es-CL" sz="1200" b="1">
              <a:solidFill>
                <a:schemeClr val="tx1"/>
              </a:solidFill>
              <a:latin typeface="+mj-lt"/>
              <a:ea typeface="+mn-ea"/>
              <a:cs typeface="+mn-cs"/>
            </a:rPr>
            <a:t>Recursos humanos</a:t>
          </a:r>
          <a:r>
            <a:rPr lang="es-CL" sz="1200">
              <a:solidFill>
                <a:schemeClr val="tx1"/>
              </a:solidFill>
              <a:latin typeface="+mj-lt"/>
              <a:ea typeface="+mn-ea"/>
              <a:cs typeface="+mn-cs"/>
            </a:rPr>
            <a:t>: hasta 50%. </a:t>
          </a:r>
        </a:p>
        <a:p>
          <a:pPr marL="0" indent="0" algn="l"/>
          <a:r>
            <a:rPr lang="es-CL" sz="1200">
              <a:solidFill>
                <a:schemeClr val="tx1"/>
              </a:solidFill>
              <a:latin typeface="+mj-lt"/>
              <a:ea typeface="+mn-ea"/>
              <a:cs typeface="+mn-cs"/>
            </a:rPr>
            <a:t>- </a:t>
          </a:r>
          <a:r>
            <a:rPr lang="es-CL" sz="1200" b="1">
              <a:solidFill>
                <a:schemeClr val="tx1"/>
              </a:solidFill>
              <a:latin typeface="+mj-lt"/>
              <a:ea typeface="+mn-ea"/>
              <a:cs typeface="+mn-cs"/>
            </a:rPr>
            <a:t>Inversiones</a:t>
          </a:r>
          <a:r>
            <a:rPr lang="es-CL" sz="1200">
              <a:solidFill>
                <a:schemeClr val="tx1"/>
              </a:solidFill>
              <a:latin typeface="+mj-lt"/>
              <a:ea typeface="+mn-ea"/>
              <a:cs typeface="+mn-cs"/>
            </a:rPr>
            <a:t>: hasta 30%. </a:t>
          </a:r>
        </a:p>
        <a:p>
          <a:pPr marL="0" indent="0" algn="l"/>
          <a:endParaRPr lang="es-CL" sz="120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es-CL" sz="1200" b="0" baseline="0">
              <a:solidFill>
                <a:schemeClr val="tx1"/>
              </a:solidFill>
              <a:latin typeface="+mj-lt"/>
              <a:ea typeface="+mn-ea"/>
              <a:cs typeface="+mn-cs"/>
            </a:rPr>
            <a:t>En los gastos de recursos humanos, por favor indicar en la celda correspondiente la </a:t>
          </a:r>
          <a:r>
            <a:rPr lang="es-CL" sz="1200" b="1" baseline="0">
              <a:solidFill>
                <a:schemeClr val="tx1"/>
              </a:solidFill>
              <a:latin typeface="+mj-lt"/>
              <a:ea typeface="+mn-ea"/>
              <a:cs typeface="+mn-cs"/>
            </a:rPr>
            <a:t>fórmula del valor (celda cantidad) / hora x n° de horas</a:t>
          </a:r>
          <a:r>
            <a:rPr lang="es-CL" sz="1200" b="0" baseline="0">
              <a:solidFill>
                <a:schemeClr val="tx1"/>
              </a:solidFill>
              <a:latin typeface="+mj-lt"/>
              <a:ea typeface="+mn-ea"/>
              <a:cs typeface="+mn-cs"/>
            </a:rPr>
            <a:t> para entender la cantidad de horas a trabajar en el proyecto y cuanto costará cada una de esas horas.</a:t>
          </a:r>
        </a:p>
        <a:p>
          <a:pPr marL="0" indent="0" algn="l"/>
          <a:endParaRPr lang="es-CL" sz="120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es-CL" sz="1200" b="1">
              <a:solidFill>
                <a:schemeClr val="tx1"/>
              </a:solidFill>
              <a:latin typeface="+mj-lt"/>
              <a:ea typeface="+mn-ea"/>
              <a:cs typeface="+mn-cs"/>
            </a:rPr>
            <a:t>Paso 3</a:t>
          </a:r>
          <a:r>
            <a:rPr lang="es-CL" sz="1200">
              <a:solidFill>
                <a:schemeClr val="tx1"/>
              </a:solidFill>
              <a:latin typeface="+mj-lt"/>
              <a:ea typeface="+mn-ea"/>
              <a:cs typeface="+mn-cs"/>
            </a:rPr>
            <a:t>: Revisar tu flujo de presupuesto del proyecto.</a:t>
          </a:r>
        </a:p>
        <a:p>
          <a:pPr marL="0" indent="0" algn="l"/>
          <a:r>
            <a:rPr lang="es-CL" sz="1200" baseline="0">
              <a:solidFill>
                <a:schemeClr val="tx1"/>
              </a:solidFill>
              <a:latin typeface="+mj-lt"/>
              <a:ea typeface="+mn-ea"/>
              <a:cs typeface="+mn-cs"/>
            </a:rPr>
            <a:t>Si no dominas los porcentajes o promedios para no exceder los limites, la hoja Flujo de proyecyo se encuentra programada para avisarte en caso que excedas los porcentajes, y se pondrá en rojo con letras amarillas si se supera el tope. </a:t>
          </a:r>
        </a:p>
        <a:p>
          <a:pPr marL="0" indent="0" algn="l"/>
          <a:endParaRPr lang="es-CL" sz="1200" baseline="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es-CL" sz="1200" b="1" baseline="0">
              <a:solidFill>
                <a:schemeClr val="tx1"/>
              </a:solidFill>
              <a:latin typeface="+mj-lt"/>
              <a:ea typeface="+mn-ea"/>
              <a:cs typeface="+mn-cs"/>
            </a:rPr>
            <a:t>Paso 4: </a:t>
          </a:r>
          <a:r>
            <a:rPr lang="es-CL" sz="1200" b="0" baseline="0">
              <a:solidFill>
                <a:schemeClr val="tx1"/>
              </a:solidFill>
              <a:latin typeface="+mj-lt"/>
              <a:ea typeface="+mn-ea"/>
              <a:cs typeface="+mn-cs"/>
            </a:rPr>
            <a:t>En la hoja </a:t>
          </a:r>
          <a:r>
            <a:rPr lang="es-CL" sz="1200" b="1" baseline="0">
              <a:solidFill>
                <a:schemeClr val="tx1"/>
              </a:solidFill>
              <a:latin typeface="+mj-lt"/>
              <a:ea typeface="+mn-ea"/>
              <a:cs typeface="+mn-cs"/>
            </a:rPr>
            <a:t>Detalle Recursos Humanos </a:t>
          </a:r>
          <a:r>
            <a:rPr lang="es-CL" sz="1200" b="0" baseline="0">
              <a:solidFill>
                <a:schemeClr val="tx1"/>
              </a:solidFill>
              <a:latin typeface="+mj-lt"/>
              <a:ea typeface="+mn-ea"/>
              <a:cs typeface="+mn-cs"/>
            </a:rPr>
            <a:t>indique el valor/hora correspondiente a cada integrante del equipo y el número de horas del total del proyecto, para tenerlo como referencia en caso de requerir ajustar alguno de estos factores.</a:t>
          </a:r>
        </a:p>
        <a:p>
          <a:pPr marL="0" indent="0" algn="l"/>
          <a:endParaRPr lang="es-CL" sz="1200" baseline="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es-CL" sz="1200" baseline="0">
              <a:solidFill>
                <a:schemeClr val="tx1"/>
              </a:solidFill>
              <a:latin typeface="+mj-lt"/>
              <a:ea typeface="+mn-ea"/>
              <a:cs typeface="+mn-cs"/>
            </a:rPr>
            <a:t>Recuerda que el </a:t>
          </a:r>
          <a:r>
            <a:rPr lang="es-CL" sz="1200" b="1" baseline="0">
              <a:solidFill>
                <a:schemeClr val="tx1"/>
              </a:solidFill>
              <a:latin typeface="+mj-lt"/>
              <a:ea typeface="+mn-ea"/>
              <a:cs typeface="+mn-cs"/>
            </a:rPr>
            <a:t>monto del proyecto </a:t>
          </a:r>
          <a:r>
            <a:rPr lang="es-CL" sz="1200" b="0" baseline="0">
              <a:solidFill>
                <a:schemeClr val="tx1"/>
              </a:solidFill>
              <a:latin typeface="+mj-lt"/>
              <a:ea typeface="+mn-ea"/>
              <a:cs typeface="+mn-cs"/>
            </a:rPr>
            <a:t>que se ingresa manualmente </a:t>
          </a:r>
          <a:r>
            <a:rPr lang="es-CL" sz="1200" baseline="0">
              <a:solidFill>
                <a:schemeClr val="tx1"/>
              </a:solidFill>
              <a:latin typeface="+mj-lt"/>
              <a:ea typeface="+mn-ea"/>
              <a:cs typeface="+mn-cs"/>
            </a:rPr>
            <a:t>y el </a:t>
          </a:r>
          <a:r>
            <a:rPr lang="es-CL" sz="1200" b="1" baseline="0">
              <a:solidFill>
                <a:schemeClr val="tx1"/>
              </a:solidFill>
              <a:latin typeface="+mj-lt"/>
              <a:ea typeface="+mn-ea"/>
              <a:cs typeface="+mn-cs"/>
            </a:rPr>
            <a:t>total proyecto </a:t>
          </a:r>
          <a:r>
            <a:rPr lang="es-CL" sz="1200" b="0" baseline="0">
              <a:solidFill>
                <a:schemeClr val="tx1"/>
              </a:solidFill>
              <a:latin typeface="+mj-lt"/>
              <a:ea typeface="+mn-ea"/>
              <a:cs typeface="+mn-cs"/>
            </a:rPr>
            <a:t>que es la sumatoria de los gastos </a:t>
          </a:r>
          <a:r>
            <a:rPr lang="es-CL" sz="1200" baseline="0">
              <a:solidFill>
                <a:schemeClr val="tx1"/>
              </a:solidFill>
              <a:latin typeface="+mj-lt"/>
              <a:ea typeface="+mn-ea"/>
              <a:cs typeface="+mn-cs"/>
            </a:rPr>
            <a:t>deben coincidir.</a:t>
          </a:r>
        </a:p>
        <a:p>
          <a:pPr marL="0" indent="0" algn="ctr"/>
          <a:endParaRPr lang="es-CL" sz="120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endParaRPr lang="es-CL" sz="1050">
            <a:latin typeface="+mj-lt"/>
          </a:endParaRPr>
        </a:p>
      </xdr:txBody>
    </xdr:sp>
    <xdr:clientData/>
  </xdr:oneCellAnchor>
  <xdr:twoCellAnchor editAs="oneCell">
    <xdr:from>
      <xdr:col>9</xdr:col>
      <xdr:colOff>285750</xdr:colOff>
      <xdr:row>38</xdr:row>
      <xdr:rowOff>161925</xdr:rowOff>
    </xdr:from>
    <xdr:to>
      <xdr:col>10</xdr:col>
      <xdr:colOff>371475</xdr:colOff>
      <xdr:row>41</xdr:row>
      <xdr:rowOff>95250</xdr:rowOff>
    </xdr:to>
    <xdr:pic>
      <xdr:nvPicPr>
        <xdr:cNvPr id="188" name="Imagen 2">
          <a:extLst>
            <a:ext uri="{FF2B5EF4-FFF2-40B4-BE49-F238E27FC236}">
              <a16:creationId xmlns:a16="http://schemas.microsoft.com/office/drawing/2014/main" id="{7EE4B7DD-D1E2-DB4A-8121-A8B41080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7038975"/>
          <a:ext cx="9239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619125</xdr:colOff>
      <xdr:row>38</xdr:row>
      <xdr:rowOff>104775</xdr:rowOff>
    </xdr:from>
    <xdr:to>
      <xdr:col>6</xdr:col>
      <xdr:colOff>485775</xdr:colOff>
      <xdr:row>41</xdr:row>
      <xdr:rowOff>57150</xdr:rowOff>
    </xdr:to>
    <xdr:pic>
      <xdr:nvPicPr>
        <xdr:cNvPr id="187" name="Imagen 4">
          <a:extLst>
            <a:ext uri="{FF2B5EF4-FFF2-40B4-BE49-F238E27FC236}">
              <a16:creationId xmlns:a16="http://schemas.microsoft.com/office/drawing/2014/main" id="{899E9202-158E-945A-804F-D3CF7934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6981825"/>
          <a:ext cx="15430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39</xdr:row>
      <xdr:rowOff>47625</xdr:rowOff>
    </xdr:from>
    <xdr:to>
      <xdr:col>1</xdr:col>
      <xdr:colOff>133350</xdr:colOff>
      <xdr:row>41</xdr:row>
      <xdr:rowOff>171450</xdr:rowOff>
    </xdr:to>
    <xdr:pic>
      <xdr:nvPicPr>
        <xdr:cNvPr id="186" name="Imagen 5">
          <a:extLst>
            <a:ext uri="{FF2B5EF4-FFF2-40B4-BE49-F238E27FC236}">
              <a16:creationId xmlns:a16="http://schemas.microsoft.com/office/drawing/2014/main" id="{1A353C9D-3D14-519C-C53A-7758230B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105650"/>
          <a:ext cx="7334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astos11" displayName="Gastos11" ref="A5:D10" totalsRowCount="1" headerRowDxfId="255" dataDxfId="254" totalsRowDxfId="253">
  <autoFilter ref="A5:D9" xr:uid="{00000000-0009-0000-0100-000001000000}"/>
  <tableColumns count="4">
    <tableColumn id="1" xr3:uid="{1E8F1E67-DDD9-4E38-BD0A-5765DD5420AC}" name="Descripción" dataDxfId="252" totalsRowDxfId="251"/>
    <tableColumn id="2" xr3:uid="{00000000-0010-0000-0000-000002000000}" name="Nº Cant." dataDxfId="250" totalsRowDxfId="249"/>
    <tableColumn id="3" xr3:uid="{00000000-0010-0000-0000-000003000000}" name="Monto" dataDxfId="248" totalsRowDxfId="247"/>
    <tableColumn id="5" xr3:uid="{00000000-0010-0000-0000-000005000000}" name="Subtotal" totalsRowFunction="sum" dataDxfId="246" totalsRowDxfId="245">
      <calculatedColumnFormula>Gastos11[[#This Row],[Monto]]*Gastos11[[#This Row],[Nº Cant.]]</calculatedColumnFormula>
    </tableColumn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Gastos21" displayName="Gastos21" ref="A13:D17" totalsRowCount="1" headerRowDxfId="244" dataDxfId="243" totalsRowDxfId="242">
  <autoFilter ref="A13:D16" xr:uid="{00000000-0009-0000-0100-000003000000}"/>
  <tableColumns count="4">
    <tableColumn id="1" xr3:uid="{51C59D57-C308-4B30-A308-DD5275B26466}" name="Descripción" dataDxfId="241" totalsRowDxfId="240"/>
    <tableColumn id="2" xr3:uid="{00000000-0010-0000-0100-000002000000}" name="Nº Cant." dataDxfId="239" totalsRowDxfId="238"/>
    <tableColumn id="3" xr3:uid="{00000000-0010-0000-0100-000003000000}" name="Monto" dataDxfId="237" totalsRowDxfId="236"/>
    <tableColumn id="5" xr3:uid="{00000000-0010-0000-0100-000005000000}" name="Subtotal" totalsRowFunction="sum" dataDxfId="235" totalsRowDxfId="234">
      <calculatedColumnFormula>Gastos21[[#This Row],[Monto]]*Gastos21[[#This Row],[Nº Cant.]]</calculatedColumnFormula>
    </tableColumn>
  </tableColumns>
  <tableStyleInfo name="TableStyleLight17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Gastos31" displayName="Gastos31" ref="A20:D24" totalsRowCount="1" headerRowDxfId="233" dataDxfId="232" totalsRowDxfId="231">
  <autoFilter ref="A20:D23" xr:uid="{00000000-0009-0000-0100-000004000000}"/>
  <tableColumns count="4">
    <tableColumn id="1" xr3:uid="{9B49C08E-A74A-4821-AACF-092BED43C4DE}" name="Descripción" dataDxfId="230" totalsRowDxfId="229"/>
    <tableColumn id="2" xr3:uid="{00000000-0010-0000-0200-000002000000}" name="Nº Cant." dataDxfId="228" totalsRowDxfId="227"/>
    <tableColumn id="3" xr3:uid="{00000000-0010-0000-0200-000003000000}" name="Monto" dataDxfId="226" totalsRowDxfId="225"/>
    <tableColumn id="5" xr3:uid="{00000000-0010-0000-0200-000005000000}" name="Subtotal" totalsRowFunction="sum" dataDxfId="224" totalsRowDxfId="223">
      <calculatedColumnFormula>Gastos31[[#This Row],[Monto]]*Gastos31[[#This Row],[Nº Cant.]]</calculatedColumnFormula>
    </tableColumn>
  </tableColumns>
  <tableStyleInfo name="TableStyleLight18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Gastos12" displayName="Gastos12" ref="A5:D10" totalsRowCount="1" headerRowDxfId="222" dataDxfId="221" totalsRowDxfId="220">
  <autoFilter ref="A5:D9" xr:uid="{00000000-0009-0000-0100-000002000000}"/>
  <tableColumns count="4">
    <tableColumn id="1" xr3:uid="{3DA1713A-26A6-4641-9AB9-1E96DF55D774}" name="Descripción" dataDxfId="219" totalsRowDxfId="218"/>
    <tableColumn id="2" xr3:uid="{00000000-0010-0000-0500-000002000000}" name="Nº Cant." dataDxfId="217" totalsRowDxfId="216"/>
    <tableColumn id="3" xr3:uid="{00000000-0010-0000-0500-000003000000}" name="Monto" dataDxfId="215" totalsRowDxfId="214"/>
    <tableColumn id="5" xr3:uid="{00000000-0010-0000-0500-000005000000}" name="Subtotal" totalsRowFunction="sum" dataDxfId="213" totalsRowDxfId="212">
      <calculatedColumnFormula>Gastos12[[#This Row],[Monto]]*Gastos12[[#This Row],[Nº Cant.]]</calculatedColumnFormula>
    </tableColumn>
  </tableColumns>
  <tableStyleInfo name="TableStyleLight16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Gastos22" displayName="Gastos22" ref="A13:D17" totalsRowCount="1" headerRowDxfId="211" dataDxfId="210" totalsRowDxfId="209">
  <autoFilter ref="A13:D16" xr:uid="{00000000-0009-0000-0100-000005000000}"/>
  <tableColumns count="4">
    <tableColumn id="1" xr3:uid="{A66ED50D-BFE3-49D1-BD3C-B99CEE5DC643}" name="Descripción" dataDxfId="208" totalsRowDxfId="207"/>
    <tableColumn id="2" xr3:uid="{00000000-0010-0000-0600-000002000000}" name="Nº Cant." dataDxfId="206" totalsRowDxfId="205"/>
    <tableColumn id="3" xr3:uid="{00000000-0010-0000-0600-000003000000}" name="Monto" dataDxfId="204" totalsRowDxfId="203"/>
    <tableColumn id="5" xr3:uid="{00000000-0010-0000-0600-000005000000}" name="Subtotal" totalsRowFunction="sum" dataDxfId="202" totalsRowDxfId="201">
      <calculatedColumnFormula>Gastos22[[#This Row],[Monto]]*Gastos22[[#This Row],[Nº Cant.]]</calculatedColumnFormula>
    </tableColumn>
  </tableColumns>
  <tableStyleInfo name="TableStyleLight17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7000000}" name="Gastos32" displayName="Gastos32" ref="A20:D24" totalsRowCount="1" headerRowDxfId="200" dataDxfId="199" totalsRowDxfId="198">
  <autoFilter ref="A20:D23" xr:uid="{00000000-0009-0000-0100-000006000000}"/>
  <tableColumns count="4">
    <tableColumn id="1" xr3:uid="{08D49886-A7BF-44C2-BA9D-ED50587FEA51}" name="Descripción" dataDxfId="197" totalsRowDxfId="196"/>
    <tableColumn id="2" xr3:uid="{00000000-0010-0000-0700-000002000000}" name="Nº Cant." dataDxfId="195" totalsRowDxfId="194"/>
    <tableColumn id="3" xr3:uid="{00000000-0010-0000-0700-000003000000}" name="Monto" dataDxfId="193" totalsRowDxfId="192"/>
    <tableColumn id="5" xr3:uid="{00000000-0010-0000-0700-000005000000}" name="Subtotal" totalsRowFunction="sum" dataDxfId="191" totalsRowDxfId="190">
      <calculatedColumnFormula>Gastos32[[#This Row],[Monto]]*Gastos32[[#This Row],[Nº Cant.]]</calculatedColumnFormula>
    </tableColumn>
  </tableColumns>
  <tableStyleInfo name="TableStyleLight18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Gastos13" displayName="Gastos13" ref="A5:D10" totalsRowCount="1" headerRowDxfId="189" dataDxfId="188" totalsRowDxfId="187">
  <autoFilter ref="A5:D9" xr:uid="{00000000-0009-0000-0100-00000C000000}"/>
  <tableColumns count="4">
    <tableColumn id="1" xr3:uid="{3E3F8CD8-424A-4C00-8E37-B03EF2B8AB2D}" name="Descripción" dataDxfId="186" totalsRowDxfId="185"/>
    <tableColumn id="2" xr3:uid="{00000000-0010-0000-0A00-000002000000}" name="Nº Cant." totalsRowLabel="Subtotal" dataDxfId="184" totalsRowDxfId="183"/>
    <tableColumn id="3" xr3:uid="{00000000-0010-0000-0A00-000003000000}" name="Monto" dataDxfId="182" totalsRowDxfId="181"/>
    <tableColumn id="5" xr3:uid="{00000000-0010-0000-0A00-000005000000}" name="Subtotal" totalsRowFunction="sum" dataDxfId="180" totalsRowDxfId="179">
      <calculatedColumnFormula>Gastos13[[#This Row],[Monto]]*Gastos13[[#This Row],[Nº Cant.]]</calculatedColumnFormula>
    </tableColumn>
  </tableColumns>
  <tableStyleInfo name="TableStyleLight16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Gastos23" displayName="Gastos23" ref="A13:D17" totalsRowCount="1" headerRowDxfId="178" dataDxfId="177" totalsRowDxfId="176">
  <autoFilter ref="A13:D16" xr:uid="{00000000-0009-0000-0100-00000D000000}"/>
  <tableColumns count="4">
    <tableColumn id="1" xr3:uid="{01A09E81-AAE6-4598-B2EA-852980853BA7}" name="Descripción" dataDxfId="175" totalsRowDxfId="174"/>
    <tableColumn id="2" xr3:uid="{00000000-0010-0000-0B00-000002000000}" name="Nº Cant." totalsRowLabel="Subtotal" dataDxfId="173" totalsRowDxfId="172"/>
    <tableColumn id="3" xr3:uid="{00000000-0010-0000-0B00-000003000000}" name="Monto" dataDxfId="171" totalsRowDxfId="170"/>
    <tableColumn id="5" xr3:uid="{00000000-0010-0000-0B00-000005000000}" name="Subtotal" totalsRowFunction="sum" dataDxfId="169" totalsRowDxfId="168" dataCellStyle="Moneda [0]">
      <calculatedColumnFormula>Gastos23[[#This Row],[Monto]]*Gastos23[[#This Row],[Nº Cant.]]</calculatedColumnFormula>
    </tableColumn>
  </tableColumns>
  <tableStyleInfo name="TableStyleLight17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Gastos33" displayName="Gastos33" ref="A20:D24" totalsRowCount="1" headerRowDxfId="167" dataDxfId="166" totalsRowDxfId="165">
  <autoFilter ref="A20:D23" xr:uid="{00000000-0009-0000-0100-00000E000000}"/>
  <tableColumns count="4">
    <tableColumn id="1" xr3:uid="{5B2E54DB-AD9D-4461-ADCE-30B19750DBE8}" name="Descripción" dataDxfId="164" totalsRowDxfId="163"/>
    <tableColumn id="2" xr3:uid="{00000000-0010-0000-0C00-000002000000}" name="Nº Cant." totalsRowLabel="Subtotal" dataDxfId="162" totalsRowDxfId="161"/>
    <tableColumn id="3" xr3:uid="{00000000-0010-0000-0C00-000003000000}" name="Monto" dataDxfId="160" totalsRowDxfId="159"/>
    <tableColumn id="5" xr3:uid="{00000000-0010-0000-0C00-000005000000}" name="Subtotal" totalsRowFunction="sum" dataDxfId="158" totalsRowDxfId="157">
      <calculatedColumnFormula>Gastos33[[#This Row],[Monto]]*Gastos33[[#This Row],[Nº Cant.]]</calculatedColumnFormula>
    </tableColumn>
  </tableColumns>
  <tableStyleInfo name="TableStyleLight18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8000000}" name="Gastos19" displayName="Gastos19" ref="A5:D10" totalsRowCount="1" headerRowDxfId="156" dataDxfId="155" totalsRowDxfId="154">
  <autoFilter ref="A5:D9" xr:uid="{00000000-0009-0000-0100-00002A000000}"/>
  <tableColumns count="4">
    <tableColumn id="4" xr3:uid="{A6ED946E-EA18-49AE-95EB-8B1ECE76EB37}" name="Descripción" dataDxfId="153" totalsRowDxfId="152"/>
    <tableColumn id="2" xr3:uid="{00000000-0010-0000-2800-000002000000}" name="Nº Cant." dataDxfId="151" totalsRowDxfId="150"/>
    <tableColumn id="3" xr3:uid="{00000000-0010-0000-2800-000003000000}" name="Monto" dataDxfId="149" totalsRowDxfId="148"/>
    <tableColumn id="5" xr3:uid="{00000000-0010-0000-2800-000005000000}" name="Subtotal" totalsRowFunction="sum" dataDxfId="147" totalsRowDxfId="146">
      <calculatedColumnFormula>Gastos19[[#This Row],[Monto]]*Gastos19[[#This Row],[Nº Cant.]]</calculatedColumnFormula>
    </tableColumn>
  </tableColumns>
  <tableStyleInfo name="TableStyleLight16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9000000}" name="Gastos29" displayName="Gastos29" ref="A13:D17" totalsRowCount="1" headerRowDxfId="145" dataDxfId="144" totalsRowDxfId="142" tableBorderDxfId="143">
  <autoFilter ref="A13:D16" xr:uid="{00000000-0009-0000-0100-00002B000000}"/>
  <tableColumns count="4">
    <tableColumn id="1" xr3:uid="{D1D92165-5AA4-4D3D-9223-09E1D87DF628}" name="Descripción" dataDxfId="141" totalsRowDxfId="140"/>
    <tableColumn id="2" xr3:uid="{00000000-0010-0000-2900-000002000000}" name="Nº Cant." dataDxfId="139" totalsRowDxfId="138"/>
    <tableColumn id="3" xr3:uid="{00000000-0010-0000-2900-000003000000}" name="Monto" dataDxfId="137" totalsRowDxfId="136"/>
    <tableColumn id="5" xr3:uid="{00000000-0010-0000-2900-000005000000}" name="Subtotal" totalsRowFunction="sum" dataDxfId="135" totalsRowDxfId="134" dataCellStyle="Millares">
      <calculatedColumnFormula>Gastos29[[#This Row],[Monto]]*Gastos29[[#This Row],[Nº Cant.]]</calculatedColumnFormula>
    </tableColumn>
  </tableColumns>
  <tableStyleInfo name="TableStyleLight17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A000000}" name="Gastos39" displayName="Gastos39" ref="A20:D24" totalsRowCount="1" headerRowDxfId="133" dataDxfId="132" totalsRowDxfId="131">
  <autoFilter ref="A20:D23" xr:uid="{00000000-0009-0000-0100-00002C000000}"/>
  <tableColumns count="4">
    <tableColumn id="1" xr3:uid="{FE7850BB-F040-46B8-825F-4027EB3134E4}" name="Descripción" dataDxfId="130" totalsRowDxfId="129"/>
    <tableColumn id="2" xr3:uid="{00000000-0010-0000-2A00-000002000000}" name="Nº Cant." dataDxfId="128" totalsRowDxfId="127"/>
    <tableColumn id="3" xr3:uid="{00000000-0010-0000-2A00-000003000000}" name="Monto" dataDxfId="126" totalsRowDxfId="125"/>
    <tableColumn id="5" xr3:uid="{00000000-0010-0000-2A00-000005000000}" name="Subtotal" totalsRowFunction="sum" dataDxfId="124" totalsRowDxfId="123">
      <calculatedColumnFormula>Gastos39[[#This Row],[Monto]]*Gastos39[[#This Row],[Nº Cant.]]</calculatedColumnFormula>
    </tableColumn>
  </tableColumns>
  <tableStyleInfo name="TableStyleLight18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D000000}" name="Gastos110" displayName="Gastos110" ref="A5:D10" totalsRowCount="1" headerRowDxfId="122">
  <autoFilter ref="A5:D9" xr:uid="{00000000-0009-0000-0100-00002F000000}"/>
  <tableColumns count="4">
    <tableColumn id="1" xr3:uid="{00000000-0010-0000-2D00-000001000000}" name="Fecha" totalsRowLabel="Subtotal" dataDxfId="121" totalsRowDxfId="120"/>
    <tableColumn id="2" xr3:uid="{00000000-0010-0000-2D00-000002000000}" name="Nº PO" totalsRowDxfId="119"/>
    <tableColumn id="3" xr3:uid="{00000000-0010-0000-2D00-000003000000}" name="Proveedor/Descripción" totalsRowDxfId="118"/>
    <tableColumn id="5" xr3:uid="{00000000-0010-0000-2D00-000005000000}" name="Cantidad" totalsRowFunction="sum" totalsRowDxfId="117"/>
  </tableColumns>
  <tableStyleInfo name="TableStyleLight16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E000000}" name="Gastos210" displayName="Gastos210" ref="A13:D17" totalsRowCount="1" headerRowDxfId="116" dataDxfId="115" totalsRowDxfId="114">
  <autoFilter ref="A13:D16" xr:uid="{00000000-0009-0000-0100-000030000000}"/>
  <tableColumns count="4">
    <tableColumn id="1" xr3:uid="{00000000-0010-0000-2E00-000001000000}" name="Fecha" totalsRowLabel="Subtotal" dataDxfId="113" totalsRowDxfId="112"/>
    <tableColumn id="2" xr3:uid="{00000000-0010-0000-2E00-000002000000}" name="Nº PO" dataDxfId="111" totalsRowDxfId="110"/>
    <tableColumn id="3" xr3:uid="{00000000-0010-0000-2E00-000003000000}" name="Descripción" dataDxfId="109" totalsRowDxfId="108"/>
    <tableColumn id="5" xr3:uid="{00000000-0010-0000-2E00-000005000000}" name="Cantidad" totalsRowFunction="sum" dataDxfId="107" totalsRowDxfId="106"/>
  </tableColumns>
  <tableStyleInfo name="TableStyleLight17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F000000}" name="Gastos310" displayName="Gastos310" ref="A20:D24" totalsRowCount="1" headerRowDxfId="105">
  <autoFilter ref="A20:D23" xr:uid="{00000000-0009-0000-0100-000031000000}"/>
  <tableColumns count="4">
    <tableColumn id="1" xr3:uid="{00000000-0010-0000-2F00-000001000000}" name="Fecha" totalsRowLabel="Subtotal" dataDxfId="104" totalsRowDxfId="103"/>
    <tableColumn id="2" xr3:uid="{00000000-0010-0000-2F00-000002000000}" name="Nº PO" totalsRowDxfId="102"/>
    <tableColumn id="3" xr3:uid="{00000000-0010-0000-2F00-000003000000}" name="Proveedor/Descripción" totalsRowDxfId="101"/>
    <tableColumn id="5" xr3:uid="{00000000-0010-0000-2F00-000005000000}" name="Cantidad" totalsRowFunction="sum" totalsRowDxfId="100"/>
  </tableColumns>
  <tableStyleInfo name="TableStyleLight18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0000000}" name="Gastos410" displayName="Gastos410" ref="A27:D30" totalsRowCount="1" headerRowDxfId="99">
  <autoFilter ref="A27:D29" xr:uid="{00000000-0009-0000-0100-000032000000}"/>
  <tableColumns count="4">
    <tableColumn id="1" xr3:uid="{00000000-0010-0000-3000-000001000000}" name="Fecha" totalsRowLabel="Subtotal" dataDxfId="98" totalsRowDxfId="97"/>
    <tableColumn id="2" xr3:uid="{00000000-0010-0000-3000-000002000000}" name="Nº PO" totalsRowDxfId="96"/>
    <tableColumn id="3" xr3:uid="{00000000-0010-0000-3000-000003000000}" name="Proveedor/Descripción" totalsRowDxfId="95"/>
    <tableColumn id="5" xr3:uid="{00000000-0010-0000-3000-000005000000}" name="Cantidad" totalsRowFunction="sum" totalsRowDxfId="94"/>
  </tableColumns>
  <tableStyleInfo name="TableStyleLight19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1000000}" name="Gastos510" displayName="Gastos510" ref="A33:D36" totalsRowCount="1" headerRowDxfId="93" dataDxfId="92" totalsRowDxfId="91">
  <autoFilter ref="A33:D35" xr:uid="{00000000-0009-0000-0100-000033000000}"/>
  <tableColumns count="4">
    <tableColumn id="1" xr3:uid="{00000000-0010-0000-3100-000001000000}" name="Fecha" totalsRowLabel="Subtotal" dataDxfId="90" totalsRowDxfId="89"/>
    <tableColumn id="2" xr3:uid="{00000000-0010-0000-3100-000002000000}" name="Nº PO" dataDxfId="88" totalsRowDxfId="87"/>
    <tableColumn id="3" xr3:uid="{00000000-0010-0000-3100-000003000000}" name="Proveedor/Descripción" dataDxfId="86" totalsRowDxfId="85"/>
    <tableColumn id="5" xr3:uid="{00000000-0010-0000-3100-000005000000}" name="Cantidad" totalsRowFunction="sum" dataDxfId="84" totalsRowDxfId="83"/>
  </tableColumns>
  <tableStyleInfo name="TableStyleLight20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2000000}" name="Gastos111" displayName="Gastos111" ref="A5:D10" totalsRowCount="1" headerRowDxfId="82">
  <autoFilter ref="A5:D9" xr:uid="{00000000-0009-0000-0100-000034000000}"/>
  <tableColumns count="4">
    <tableColumn id="1" xr3:uid="{00000000-0010-0000-3200-000001000000}" name="Fecha" totalsRowLabel="Subtotal" dataDxfId="81" totalsRowDxfId="80"/>
    <tableColumn id="2" xr3:uid="{00000000-0010-0000-3200-000002000000}" name="Nº PO" totalsRowDxfId="79"/>
    <tableColumn id="3" xr3:uid="{00000000-0010-0000-3200-000003000000}" name="Proveedor/Descripción" totalsRowDxfId="78"/>
    <tableColumn id="5" xr3:uid="{00000000-0010-0000-3200-000005000000}" name="Cantidad" totalsRowFunction="sum" totalsRowDxfId="77"/>
  </tableColumns>
  <tableStyleInfo name="TableStyleLight16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3000000}" name="Gastos211" displayName="Gastos211" ref="A13:D17" totalsRowCount="1" headerRowDxfId="76" dataDxfId="75" totalsRowDxfId="74">
  <autoFilter ref="A13:D16" xr:uid="{00000000-0009-0000-0100-000035000000}"/>
  <tableColumns count="4">
    <tableColumn id="1" xr3:uid="{00000000-0010-0000-3300-000001000000}" name="Fecha" totalsRowLabel="Subtotal" dataDxfId="73" totalsRowDxfId="72"/>
    <tableColumn id="2" xr3:uid="{00000000-0010-0000-3300-000002000000}" name="Nº PO" dataDxfId="71" totalsRowDxfId="70"/>
    <tableColumn id="3" xr3:uid="{00000000-0010-0000-3300-000003000000}" name="Descripción" dataDxfId="69" totalsRowDxfId="68"/>
    <tableColumn id="5" xr3:uid="{00000000-0010-0000-3300-000005000000}" name="Cantidad" totalsRowFunction="sum" dataDxfId="67" totalsRowDxfId="66"/>
  </tableColumns>
  <tableStyleInfo name="TableStyleLight17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4000000}" name="Gastos311" displayName="Gastos311" ref="A20:D24" totalsRowCount="1" headerRowDxfId="65">
  <autoFilter ref="A20:D23" xr:uid="{00000000-0009-0000-0100-000036000000}"/>
  <tableColumns count="4">
    <tableColumn id="1" xr3:uid="{00000000-0010-0000-3400-000001000000}" name="Fecha" totalsRowLabel="Subtotal" dataDxfId="64" totalsRowDxfId="63"/>
    <tableColumn id="2" xr3:uid="{00000000-0010-0000-3400-000002000000}" name="Nº PO" totalsRowDxfId="62"/>
    <tableColumn id="3" xr3:uid="{00000000-0010-0000-3400-000003000000}" name="Proveedor/Descripción" totalsRowDxfId="61"/>
    <tableColumn id="5" xr3:uid="{00000000-0010-0000-3400-000005000000}" name="Cantidad" totalsRowFunction="sum" totalsRowDxfId="60"/>
  </tableColumns>
  <tableStyleInfo name="TableStyleLight18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5000000}" name="Gastos411" displayName="Gastos411" ref="A27:D30" totalsRowCount="1" headerRowDxfId="59">
  <autoFilter ref="A27:D29" xr:uid="{00000000-0009-0000-0100-000037000000}"/>
  <tableColumns count="4">
    <tableColumn id="1" xr3:uid="{00000000-0010-0000-3500-000001000000}" name="Fecha" totalsRowLabel="Subtotal" dataDxfId="58" totalsRowDxfId="57"/>
    <tableColumn id="2" xr3:uid="{00000000-0010-0000-3500-000002000000}" name="Nº PO" totalsRowDxfId="56"/>
    <tableColumn id="3" xr3:uid="{00000000-0010-0000-3500-000003000000}" name="Proveedor/Descripción" totalsRowDxfId="55"/>
    <tableColumn id="5" xr3:uid="{00000000-0010-0000-3500-000005000000}" name="Cantidad" totalsRowFunction="sum" totalsRowDxfId="54"/>
  </tableColumns>
  <tableStyleInfo name="TableStyleLight19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6000000}" name="Gastos511" displayName="Gastos511" ref="A33:D36" totalsRowCount="1" headerRowDxfId="53" dataDxfId="52" totalsRowDxfId="51">
  <autoFilter ref="A33:D35" xr:uid="{00000000-0009-0000-0100-000038000000}"/>
  <tableColumns count="4">
    <tableColumn id="1" xr3:uid="{00000000-0010-0000-3600-000001000000}" name="Fecha" totalsRowLabel="Subtotal" dataDxfId="50" totalsRowDxfId="49"/>
    <tableColumn id="2" xr3:uid="{00000000-0010-0000-3600-000002000000}" name="Nº PO" dataDxfId="48" totalsRowDxfId="47"/>
    <tableColumn id="3" xr3:uid="{00000000-0010-0000-3600-000003000000}" name="Proveedor/Descripción" dataDxfId="46" totalsRowDxfId="45"/>
    <tableColumn id="5" xr3:uid="{00000000-0010-0000-3600-000005000000}" name="Cantidad" totalsRowFunction="sum" dataDxfId="44" totalsRowDxfId="43"/>
  </tableColumns>
  <tableStyleInfo name="TableStyleLight20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7000000}" name="Gastos112" displayName="Gastos112" ref="A5:D10" totalsRowCount="1" headerRowDxfId="42">
  <autoFilter ref="A5:D9" xr:uid="{00000000-0009-0000-0100-000039000000}"/>
  <tableColumns count="4">
    <tableColumn id="1" xr3:uid="{00000000-0010-0000-3700-000001000000}" name="Fecha" totalsRowLabel="Subtotal" dataDxfId="41" totalsRowDxfId="40"/>
    <tableColumn id="2" xr3:uid="{00000000-0010-0000-3700-000002000000}" name="Nº PO" totalsRowDxfId="39"/>
    <tableColumn id="3" xr3:uid="{00000000-0010-0000-3700-000003000000}" name="Proveedor/Descripción" totalsRowDxfId="38"/>
    <tableColumn id="5" xr3:uid="{00000000-0010-0000-3700-000005000000}" name="Cantidad" totalsRowFunction="sum" totalsRowDxfId="37"/>
  </tableColumns>
  <tableStyleInfo name="TableStyleLight16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8000000}" name="Gastos212" displayName="Gastos212" ref="A13:D17" totalsRowCount="1" headerRowDxfId="36" dataDxfId="35" totalsRowDxfId="34">
  <autoFilter ref="A13:D16" xr:uid="{00000000-0009-0000-0100-00003A000000}"/>
  <tableColumns count="4">
    <tableColumn id="1" xr3:uid="{00000000-0010-0000-3800-000001000000}" name="Fecha" totalsRowLabel="Subtotal" dataDxfId="33" totalsRowDxfId="32"/>
    <tableColumn id="2" xr3:uid="{00000000-0010-0000-3800-000002000000}" name="Nº PO" dataDxfId="31" totalsRowDxfId="30"/>
    <tableColumn id="3" xr3:uid="{00000000-0010-0000-3800-000003000000}" name="Descripción" dataDxfId="29" totalsRowDxfId="28"/>
    <tableColumn id="5" xr3:uid="{00000000-0010-0000-3800-000005000000}" name="Cantidad" totalsRowFunction="sum" dataDxfId="27" totalsRowDxfId="26"/>
  </tableColumns>
  <tableStyleInfo name="TableStyleLight17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9000000}" name="Gastos312" displayName="Gastos312" ref="A20:D24" totalsRowCount="1" headerRowDxfId="25">
  <autoFilter ref="A20:D23" xr:uid="{00000000-0009-0000-0100-00003B000000}"/>
  <tableColumns count="4">
    <tableColumn id="1" xr3:uid="{00000000-0010-0000-3900-000001000000}" name="Fecha" totalsRowLabel="Subtotal" dataDxfId="24" totalsRowDxfId="23"/>
    <tableColumn id="2" xr3:uid="{00000000-0010-0000-3900-000002000000}" name="Nº PO" totalsRowDxfId="22"/>
    <tableColumn id="3" xr3:uid="{00000000-0010-0000-3900-000003000000}" name="Proveedor/Descripción" totalsRowDxfId="21"/>
    <tableColumn id="5" xr3:uid="{00000000-0010-0000-3900-000005000000}" name="Cantidad" totalsRowFunction="sum" totalsRowDxfId="20"/>
  </tableColumns>
  <tableStyleInfo name="TableStyleLight18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A000000}" name="Gastos412" displayName="Gastos412" ref="A27:D30" totalsRowCount="1" headerRowDxfId="19">
  <autoFilter ref="A27:D29" xr:uid="{00000000-0009-0000-0100-00003C000000}"/>
  <tableColumns count="4">
    <tableColumn id="1" xr3:uid="{00000000-0010-0000-3A00-000001000000}" name="Fecha" totalsRowLabel="Subtotal" dataDxfId="18"/>
    <tableColumn id="2" xr3:uid="{00000000-0010-0000-3A00-000002000000}" name="Nº PO" totalsRowDxfId="17"/>
    <tableColumn id="3" xr3:uid="{00000000-0010-0000-3A00-000003000000}" name="Proveedor/Descripción" totalsRowDxfId="16"/>
    <tableColumn id="5" xr3:uid="{00000000-0010-0000-3A00-000005000000}" name="Cantidad" totalsRowFunction="sum" totalsRowDxfId="15"/>
  </tableColumns>
  <tableStyleInfo name="TableStyleLight19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B000000}" name="Gastos512" displayName="Gastos512" ref="A33:D36" totalsRowCount="1" headerRowDxfId="14" dataDxfId="13" totalsRowDxfId="12">
  <autoFilter ref="A33:D35" xr:uid="{00000000-0009-0000-0100-00003D000000}"/>
  <tableColumns count="4">
    <tableColumn id="1" xr3:uid="{00000000-0010-0000-3B00-000001000000}" name="Fecha" totalsRowLabel="Subtotal" dataDxfId="11" totalsRowDxfId="10"/>
    <tableColumn id="2" xr3:uid="{00000000-0010-0000-3B00-000002000000}" name="Nº PO" dataDxfId="9" totalsRowDxfId="8"/>
    <tableColumn id="3" xr3:uid="{00000000-0010-0000-3B00-000003000000}" name="Proveedor/Descripción" dataDxfId="7" totalsRowDxfId="6"/>
    <tableColumn id="5" xr3:uid="{00000000-0010-0000-3B00-000005000000}" name="Cantidad" totalsRowFunction="sum" dataDxfId="5" totalsRowDxfId="4"/>
  </tableColumns>
  <tableStyleInfo name="TableStyleLight20" showFirstColumn="0" showLastColumn="0" showRowStripes="0" showColumnStripes="0"/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60000" t="50000" r="4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7E1A4-0A10-41C7-944A-0685BF945F9E}">
  <dimension ref="A2:K4"/>
  <sheetViews>
    <sheetView workbookViewId="0"/>
  </sheetViews>
  <sheetFormatPr baseColWidth="10" defaultColWidth="11" defaultRowHeight="14.25" x14ac:dyDescent="0.2"/>
  <sheetData>
    <row r="2" spans="1:11" ht="14.25" customHeight="1" x14ac:dyDescent="0.2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4.2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4.2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</sheetData>
  <mergeCells count="1">
    <mergeCell ref="A2:K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20"/>
  <sheetViews>
    <sheetView tabSelected="1" zoomScale="80" zoomScaleNormal="80" workbookViewId="0">
      <selection activeCell="K18" sqref="K18"/>
    </sheetView>
  </sheetViews>
  <sheetFormatPr baseColWidth="10" defaultColWidth="9" defaultRowHeight="14.25" x14ac:dyDescent="0.2"/>
  <cols>
    <col min="3" max="3" width="11.375" bestFit="1" customWidth="1"/>
    <col min="4" max="4" width="16.125" customWidth="1"/>
    <col min="5" max="5" width="17.5" customWidth="1"/>
    <col min="6" max="6" width="17.75" customWidth="1"/>
    <col min="7" max="7" width="19.125" bestFit="1" customWidth="1"/>
    <col min="8" max="8" width="19.125" customWidth="1"/>
    <col min="9" max="9" width="14.375" bestFit="1" customWidth="1"/>
    <col min="10" max="10" width="14.375" customWidth="1"/>
    <col min="11" max="11" width="16.5" customWidth="1"/>
    <col min="12" max="12" width="22.25" customWidth="1"/>
    <col min="13" max="13" width="15" customWidth="1"/>
  </cols>
  <sheetData>
    <row r="2" spans="3:13" s="8" customFormat="1" ht="34.5" customHeight="1" x14ac:dyDescent="0.2">
      <c r="F2" s="61"/>
      <c r="G2" s="74" t="s">
        <v>1</v>
      </c>
      <c r="H2" s="74"/>
      <c r="I2" s="74"/>
      <c r="J2" s="61"/>
      <c r="K2" s="61"/>
      <c r="L2" s="61"/>
    </row>
    <row r="3" spans="3:13" s="8" customFormat="1" ht="34.5" customHeight="1" x14ac:dyDescent="0.2">
      <c r="F3" s="14"/>
    </row>
    <row r="4" spans="3:13" s="8" customFormat="1" ht="34.5" customHeight="1" x14ac:dyDescent="0.2">
      <c r="F4" s="14"/>
    </row>
    <row r="5" spans="3:13" s="8" customFormat="1" ht="34.5" customHeight="1" x14ac:dyDescent="0.2">
      <c r="C5" s="14"/>
      <c r="D5" s="14"/>
      <c r="E5" s="14"/>
      <c r="F5" s="14"/>
      <c r="L5" s="15"/>
      <c r="M5" s="16"/>
    </row>
    <row r="6" spans="3:13" ht="117" customHeight="1" x14ac:dyDescent="0.25">
      <c r="C6" s="37" t="s">
        <v>2</v>
      </c>
      <c r="D6" s="38" t="s">
        <v>3</v>
      </c>
      <c r="E6" s="39" t="s">
        <v>4</v>
      </c>
      <c r="F6" s="38" t="s">
        <v>5</v>
      </c>
      <c r="G6" s="40"/>
      <c r="H6" s="40"/>
    </row>
    <row r="7" spans="3:13" ht="19.5" customHeight="1" thickBot="1" x14ac:dyDescent="0.3">
      <c r="C7" s="41" t="s">
        <v>6</v>
      </c>
      <c r="D7" s="42">
        <f>SUBTOTAL(109,Gastos11[Subtotal])</f>
        <v>1000</v>
      </c>
      <c r="E7" s="42">
        <f>SUBTOTAL(109,Gastos21[Subtotal])</f>
        <v>0</v>
      </c>
      <c r="F7" s="42">
        <f>SUBTOTAL(109,Gastos31[Subtotal])</f>
        <v>0</v>
      </c>
      <c r="G7" s="43"/>
      <c r="H7" s="43"/>
    </row>
    <row r="8" spans="3:13" ht="19.5" customHeight="1" x14ac:dyDescent="0.25">
      <c r="C8" s="41" t="s">
        <v>7</v>
      </c>
      <c r="D8" s="42">
        <f>SUBTOTAL(109,Gastos12[Subtotal])</f>
        <v>200</v>
      </c>
      <c r="E8" s="42">
        <f>SUBTOTAL(109,Gastos22[Subtotal])</f>
        <v>0</v>
      </c>
      <c r="F8" s="42">
        <f>SUBTOTAL(109,Gastos32[Subtotal])</f>
        <v>0</v>
      </c>
      <c r="G8" s="43"/>
      <c r="H8" s="43"/>
      <c r="J8" s="68" t="s">
        <v>8</v>
      </c>
      <c r="K8" s="71">
        <v>1200000</v>
      </c>
    </row>
    <row r="9" spans="3:13" ht="19.5" customHeight="1" x14ac:dyDescent="0.25">
      <c r="C9" s="41" t="s">
        <v>9</v>
      </c>
      <c r="D9" s="42">
        <f>SUBTOTAL(109,Gastos13[Subtotal])</f>
        <v>200</v>
      </c>
      <c r="E9" s="42">
        <f>SUBTOTAL(109,Gastos23[Subtotal])</f>
        <v>2000</v>
      </c>
      <c r="F9" s="42">
        <f>SUBTOTAL(109,Gastos33[Subtotal])</f>
        <v>3000</v>
      </c>
      <c r="G9" s="43"/>
      <c r="H9" s="43"/>
      <c r="J9" s="69"/>
      <c r="K9" s="72"/>
    </row>
    <row r="10" spans="3:13" ht="18.75" thickBot="1" x14ac:dyDescent="0.3">
      <c r="C10" s="41" t="s">
        <v>10</v>
      </c>
      <c r="D10" s="42">
        <f>SUBTOTAL(109,Gastos19[Subtotal])</f>
        <v>2000</v>
      </c>
      <c r="E10" s="42">
        <f>SUBTOTAL(109,Gastos29[Subtotal])</f>
        <v>900</v>
      </c>
      <c r="F10" s="42">
        <f>SUBTOTAL(109,Gastos39[Subtotal])</f>
        <v>1600</v>
      </c>
      <c r="G10" s="44" t="s">
        <v>11</v>
      </c>
      <c r="H10" s="59"/>
      <c r="J10" s="70"/>
      <c r="K10" s="73"/>
    </row>
    <row r="11" spans="3:13" ht="19.5" customHeight="1" x14ac:dyDescent="0.25">
      <c r="C11" s="41" t="s">
        <v>12</v>
      </c>
      <c r="D11" s="45">
        <f>SUM(D7:D10)</f>
        <v>3400</v>
      </c>
      <c r="E11" s="45">
        <f>SUM(E7:E10)</f>
        <v>2900</v>
      </c>
      <c r="F11" s="45">
        <f>SUM(F7:F10)</f>
        <v>4600</v>
      </c>
      <c r="G11" s="46">
        <f>SUM(D11:F11)</f>
        <v>10900</v>
      </c>
      <c r="H11" s="60"/>
    </row>
    <row r="12" spans="3:13" ht="25.5" customHeight="1" x14ac:dyDescent="0.25">
      <c r="C12" s="47" t="s">
        <v>13</v>
      </c>
      <c r="D12" s="48">
        <f>D11*100%/$K$8</f>
        <v>2.8333333333333335E-3</v>
      </c>
      <c r="E12" s="49">
        <f>E11*100%/$K$8</f>
        <v>2.4166666666666668E-3</v>
      </c>
      <c r="F12" s="49">
        <f>F11*100%/$K$8</f>
        <v>3.8333333333333331E-3</v>
      </c>
      <c r="G12" s="50" t="str">
        <f>IF(K8&lt;G11,"MONTO EXCEDIDO🚫❗","OK ✔")</f>
        <v>OK ✔</v>
      </c>
      <c r="H12" s="50"/>
    </row>
    <row r="13" spans="3:13" ht="18" x14ac:dyDescent="0.25">
      <c r="C13" s="51" t="s">
        <v>14</v>
      </c>
      <c r="D13" s="51" t="s">
        <v>15</v>
      </c>
      <c r="E13" s="52">
        <v>0.5</v>
      </c>
      <c r="F13" s="52">
        <v>0.3</v>
      </c>
      <c r="G13" s="43"/>
      <c r="H13" s="43"/>
    </row>
    <row r="17" spans="4:5" ht="32.25" customHeight="1" thickBot="1" x14ac:dyDescent="0.3">
      <c r="D17" s="12" t="s">
        <v>16</v>
      </c>
    </row>
    <row r="18" spans="4:5" ht="27.75" customHeight="1" x14ac:dyDescent="0.2">
      <c r="D18" s="53" t="s">
        <v>17</v>
      </c>
      <c r="E18" s="54" t="s">
        <v>18</v>
      </c>
    </row>
    <row r="19" spans="4:5" ht="31.5" x14ac:dyDescent="0.2">
      <c r="D19" s="55" t="s">
        <v>19</v>
      </c>
      <c r="E19" s="56">
        <v>0.5</v>
      </c>
    </row>
    <row r="20" spans="4:5" ht="16.5" thickBot="1" x14ac:dyDescent="0.25">
      <c r="D20" s="57" t="s">
        <v>20</v>
      </c>
      <c r="E20" s="58">
        <v>0.3</v>
      </c>
    </row>
  </sheetData>
  <mergeCells count="3">
    <mergeCell ref="J8:J10"/>
    <mergeCell ref="K8:K10"/>
    <mergeCell ref="G2:I2"/>
  </mergeCells>
  <conditionalFormatting sqref="E11">
    <cfRule type="expression" dxfId="3" priority="5">
      <formula>51%&lt;$E$12</formula>
    </cfRule>
  </conditionalFormatting>
  <conditionalFormatting sqref="E12">
    <cfRule type="iconSet" priority="2">
      <iconSet iconSet="3Symbols2" reverse="1">
        <cfvo type="percent" val="0"/>
        <cfvo type="percent" val="45"/>
        <cfvo type="num" val="51"/>
      </iconSet>
    </cfRule>
    <cfRule type="cellIs" dxfId="2" priority="10" operator="greaterThan">
      <formula>0.51</formula>
    </cfRule>
  </conditionalFormatting>
  <conditionalFormatting sqref="F11">
    <cfRule type="expression" dxfId="1" priority="4">
      <formula>31%&lt;$F$12</formula>
    </cfRule>
  </conditionalFormatting>
  <conditionalFormatting sqref="F12">
    <cfRule type="iconSet" priority="1">
      <iconSet iconSet="3Symbols2" reverse="1">
        <cfvo type="percent" val="0"/>
        <cfvo type="num" val="25"/>
        <cfvo type="num" val="31"/>
      </iconSet>
    </cfRule>
    <cfRule type="cellIs" dxfId="0" priority="9" operator="greaterThan">
      <formula>0.31</formula>
    </cfRule>
  </conditionalFormatting>
  <pageMargins left="0.7" right="0.7" top="0.75" bottom="0.75" header="0.3" footer="0.3"/>
  <pageSetup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M20" sqref="M20"/>
    </sheetView>
  </sheetViews>
  <sheetFormatPr baseColWidth="10" defaultColWidth="9" defaultRowHeight="14.25" x14ac:dyDescent="0.2"/>
  <cols>
    <col min="1" max="1" width="27.875" style="11" customWidth="1"/>
    <col min="2" max="2" width="8.625" style="11" customWidth="1"/>
    <col min="3" max="3" width="17" style="11" customWidth="1"/>
    <col min="4" max="4" width="15.125" style="11" customWidth="1"/>
    <col min="5" max="16384" width="9" style="11"/>
  </cols>
  <sheetData>
    <row r="1" spans="1:4" s="13" customFormat="1" ht="34.5" customHeight="1" x14ac:dyDescent="0.2">
      <c r="A1" s="77" t="s">
        <v>21</v>
      </c>
      <c r="B1" s="77"/>
      <c r="C1" s="77"/>
      <c r="D1" s="77"/>
    </row>
    <row r="2" spans="1:4" ht="14.25" customHeight="1" x14ac:dyDescent="0.35">
      <c r="B2" s="18"/>
      <c r="C2" s="18"/>
      <c r="D2" s="18"/>
    </row>
    <row r="3" spans="1:4" ht="23.25" x14ac:dyDescent="0.35">
      <c r="B3" s="18"/>
      <c r="C3" s="3" t="s">
        <v>22</v>
      </c>
      <c r="D3" s="66">
        <f>SUM(D10,D17,D24)</f>
        <v>1000</v>
      </c>
    </row>
    <row r="4" spans="1:4" ht="15" x14ac:dyDescent="0.25">
      <c r="A4" s="75" t="s">
        <v>3</v>
      </c>
      <c r="B4" s="75"/>
      <c r="C4" s="75"/>
      <c r="D4" s="76"/>
    </row>
    <row r="5" spans="1:4" x14ac:dyDescent="0.2">
      <c r="A5" s="20" t="s">
        <v>23</v>
      </c>
      <c r="B5" s="20" t="s">
        <v>24</v>
      </c>
      <c r="C5" s="20" t="s">
        <v>25</v>
      </c>
      <c r="D5" s="20" t="s">
        <v>26</v>
      </c>
    </row>
    <row r="6" spans="1:4" x14ac:dyDescent="0.2">
      <c r="A6" s="11" t="s">
        <v>27</v>
      </c>
      <c r="B6" s="11">
        <v>10</v>
      </c>
      <c r="C6" s="11">
        <v>100</v>
      </c>
      <c r="D6" s="62">
        <f>Gastos11[[#This Row],[Monto]]*Gastos11[[#This Row],[Nº Cant.]]</f>
        <v>1000</v>
      </c>
    </row>
    <row r="7" spans="1:4" x14ac:dyDescent="0.2">
      <c r="D7" s="62">
        <f>Gastos11[[#This Row],[Monto]]*Gastos11[[#This Row],[Nº Cant.]]</f>
        <v>0</v>
      </c>
    </row>
    <row r="8" spans="1:4" x14ac:dyDescent="0.2">
      <c r="D8" s="62">
        <f>Gastos11[[#This Row],[Monto]]*Gastos11[[#This Row],[Nº Cant.]]</f>
        <v>0</v>
      </c>
    </row>
    <row r="9" spans="1:4" x14ac:dyDescent="0.2">
      <c r="D9" s="62">
        <f>Gastos11[[#This Row],[Monto]]*Gastos11[[#This Row],[Nº Cant.]]</f>
        <v>0</v>
      </c>
    </row>
    <row r="10" spans="1:4" x14ac:dyDescent="0.2">
      <c r="D10" s="63">
        <f>SUBTOTAL(109,Gastos11[Subtotal])</f>
        <v>1000</v>
      </c>
    </row>
    <row r="12" spans="1:4" ht="15" x14ac:dyDescent="0.25">
      <c r="A12" s="75" t="s">
        <v>4</v>
      </c>
      <c r="B12" s="75"/>
      <c r="C12" s="75"/>
      <c r="D12" s="76"/>
    </row>
    <row r="13" spans="1:4" x14ac:dyDescent="0.2">
      <c r="A13" s="20" t="s">
        <v>23</v>
      </c>
      <c r="B13" s="20" t="s">
        <v>24</v>
      </c>
      <c r="C13" s="20" t="s">
        <v>25</v>
      </c>
      <c r="D13" s="20" t="s">
        <v>26</v>
      </c>
    </row>
    <row r="14" spans="1:4" x14ac:dyDescent="0.2">
      <c r="A14" s="11" t="s">
        <v>28</v>
      </c>
      <c r="D14" s="65">
        <f>Gastos21[[#This Row],[Monto]]*Gastos21[[#This Row],[Nº Cant.]]</f>
        <v>0</v>
      </c>
    </row>
    <row r="15" spans="1:4" x14ac:dyDescent="0.2">
      <c r="D15" s="65">
        <f>Gastos21[[#This Row],[Monto]]*Gastos21[[#This Row],[Nº Cant.]]</f>
        <v>0</v>
      </c>
    </row>
    <row r="16" spans="1:4" x14ac:dyDescent="0.2">
      <c r="D16" s="65">
        <f>Gastos21[[#This Row],[Monto]]*Gastos21[[#This Row],[Nº Cant.]]</f>
        <v>0</v>
      </c>
    </row>
    <row r="17" spans="1:4" x14ac:dyDescent="0.2">
      <c r="D17" s="63">
        <f>SUBTOTAL(109,Gastos21[Subtotal])</f>
        <v>0</v>
      </c>
    </row>
    <row r="19" spans="1:4" ht="15" x14ac:dyDescent="0.25">
      <c r="A19" s="75" t="s">
        <v>5</v>
      </c>
      <c r="B19" s="75"/>
      <c r="C19" s="75"/>
      <c r="D19" s="76"/>
    </row>
    <row r="20" spans="1:4" x14ac:dyDescent="0.2">
      <c r="A20" s="20" t="s">
        <v>23</v>
      </c>
      <c r="B20" s="20" t="s">
        <v>24</v>
      </c>
      <c r="C20" s="20" t="s">
        <v>25</v>
      </c>
      <c r="D20" s="20" t="s">
        <v>26</v>
      </c>
    </row>
    <row r="21" spans="1:4" x14ac:dyDescent="0.2">
      <c r="A21" s="11" t="s">
        <v>29</v>
      </c>
      <c r="D21" s="62">
        <f>Gastos31[[#This Row],[Monto]]*Gastos31[[#This Row],[Nº Cant.]]</f>
        <v>0</v>
      </c>
    </row>
    <row r="22" spans="1:4" x14ac:dyDescent="0.2">
      <c r="D22" s="62">
        <f>Gastos31[[#This Row],[Monto]]*Gastos31[[#This Row],[Nº Cant.]]</f>
        <v>0</v>
      </c>
    </row>
    <row r="23" spans="1:4" x14ac:dyDescent="0.2">
      <c r="D23" s="62">
        <f>Gastos31[[#This Row],[Monto]]*Gastos31[[#This Row],[Nº Cant.]]</f>
        <v>0</v>
      </c>
    </row>
    <row r="24" spans="1:4" x14ac:dyDescent="0.2">
      <c r="D24" s="63">
        <f>SUBTOTAL(109,Gastos31[Subtotal])</f>
        <v>0</v>
      </c>
    </row>
  </sheetData>
  <sheetProtection algorithmName="SHA-512" hashValue="ig1r2Vgc4+Q/D5N8akoMpDuC0u+sCzKq+/+uv8QOW9C33LJxTUGNNa2gr25gciMIgzfXTVOJ5Oad1piKreHP4A==" saltValue="IzLtHtvhuxdXaopnEhbFrg==" spinCount="100000" sheet="1" objects="1" scenarios="1"/>
  <mergeCells count="4">
    <mergeCell ref="A4:D4"/>
    <mergeCell ref="A12:D12"/>
    <mergeCell ref="A19:D19"/>
    <mergeCell ref="A1:D1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workbookViewId="0">
      <selection activeCell="A5" sqref="A5:D5"/>
    </sheetView>
  </sheetViews>
  <sheetFormatPr baseColWidth="10" defaultColWidth="9" defaultRowHeight="14.25" x14ac:dyDescent="0.2"/>
  <cols>
    <col min="1" max="1" width="31" style="11" customWidth="1"/>
    <col min="2" max="2" width="8.625" style="11" customWidth="1"/>
    <col min="3" max="3" width="14.625" style="11" customWidth="1"/>
    <col min="4" max="4" width="14" style="11" customWidth="1"/>
    <col min="5" max="5" width="13.375" style="11" customWidth="1"/>
    <col min="6" max="16384" width="9" style="11"/>
  </cols>
  <sheetData>
    <row r="1" spans="1:5" s="13" customFormat="1" ht="34.5" customHeight="1" x14ac:dyDescent="0.2">
      <c r="A1" s="77" t="s">
        <v>30</v>
      </c>
      <c r="B1" s="77"/>
      <c r="C1" s="77"/>
      <c r="D1" s="77"/>
    </row>
    <row r="2" spans="1:5" ht="14.25" customHeight="1" x14ac:dyDescent="0.35">
      <c r="B2" s="18"/>
      <c r="C2" s="18"/>
      <c r="D2" s="18"/>
    </row>
    <row r="3" spans="1:5" ht="23.25" customHeight="1" x14ac:dyDescent="0.35">
      <c r="B3" s="18"/>
      <c r="C3" s="3" t="s">
        <v>22</v>
      </c>
      <c r="D3" s="24">
        <f>SUM(D10,D17,D24)</f>
        <v>200</v>
      </c>
    </row>
    <row r="4" spans="1:5" s="25" customFormat="1" ht="15" customHeight="1" x14ac:dyDescent="0.25">
      <c r="A4" s="75" t="s">
        <v>3</v>
      </c>
      <c r="B4" s="75"/>
      <c r="C4" s="75"/>
      <c r="D4" s="76"/>
      <c r="E4" s="11"/>
    </row>
    <row r="5" spans="1:5" s="20" customFormat="1" ht="14.25" customHeight="1" x14ac:dyDescent="0.2">
      <c r="A5" s="20" t="s">
        <v>23</v>
      </c>
      <c r="B5" s="20" t="s">
        <v>24</v>
      </c>
      <c r="C5" s="20" t="s">
        <v>25</v>
      </c>
      <c r="D5" s="20" t="s">
        <v>26</v>
      </c>
    </row>
    <row r="6" spans="1:5" ht="14.25" customHeight="1" x14ac:dyDescent="0.2">
      <c r="A6" s="11" t="s">
        <v>27</v>
      </c>
      <c r="B6" s="11">
        <v>1</v>
      </c>
      <c r="C6" s="11">
        <v>200</v>
      </c>
      <c r="D6" s="62">
        <f>Gastos12[[#This Row],[Monto]]*Gastos12[[#This Row],[Nº Cant.]]</f>
        <v>200</v>
      </c>
    </row>
    <row r="7" spans="1:5" ht="14.25" customHeight="1" x14ac:dyDescent="0.2">
      <c r="D7" s="62">
        <f>Gastos12[[#This Row],[Monto]]*Gastos12[[#This Row],[Nº Cant.]]</f>
        <v>0</v>
      </c>
    </row>
    <row r="8" spans="1:5" ht="14.25" customHeight="1" x14ac:dyDescent="0.2">
      <c r="D8" s="62">
        <f>Gastos12[[#This Row],[Monto]]*Gastos12[[#This Row],[Nº Cant.]]</f>
        <v>0</v>
      </c>
    </row>
    <row r="9" spans="1:5" ht="14.25" customHeight="1" x14ac:dyDescent="0.2">
      <c r="D9" s="62">
        <f>Gastos12[[#This Row],[Monto]]*Gastos12[[#This Row],[Nº Cant.]]</f>
        <v>0</v>
      </c>
    </row>
    <row r="10" spans="1:5" x14ac:dyDescent="0.2">
      <c r="D10" s="21">
        <f>SUBTOTAL(109,Gastos12[Subtotal])</f>
        <v>200</v>
      </c>
    </row>
    <row r="11" spans="1:5" ht="14.25" customHeight="1" x14ac:dyDescent="0.2"/>
    <row r="12" spans="1:5" s="20" customFormat="1" ht="15" customHeight="1" x14ac:dyDescent="0.25">
      <c r="A12" s="75" t="s">
        <v>4</v>
      </c>
      <c r="B12" s="75"/>
      <c r="C12" s="75"/>
      <c r="D12" s="76"/>
      <c r="E12" s="11"/>
    </row>
    <row r="13" spans="1:5" x14ac:dyDescent="0.2">
      <c r="A13" s="20" t="s">
        <v>23</v>
      </c>
      <c r="B13" s="20" t="s">
        <v>24</v>
      </c>
      <c r="C13" s="20" t="s">
        <v>25</v>
      </c>
      <c r="D13" s="20" t="s">
        <v>26</v>
      </c>
    </row>
    <row r="14" spans="1:5" x14ac:dyDescent="0.2">
      <c r="A14" s="11" t="s">
        <v>28</v>
      </c>
      <c r="D14" s="65">
        <f>Gastos22[[#This Row],[Monto]]*Gastos22[[#This Row],[Nº Cant.]]</f>
        <v>0</v>
      </c>
    </row>
    <row r="15" spans="1:5" x14ac:dyDescent="0.2">
      <c r="D15" s="65">
        <f>Gastos22[[#This Row],[Monto]]*Gastos22[[#This Row],[Nº Cant.]]</f>
        <v>0</v>
      </c>
    </row>
    <row r="16" spans="1:5" x14ac:dyDescent="0.2">
      <c r="D16" s="65">
        <f>Gastos22[[#This Row],[Monto]]*Gastos22[[#This Row],[Nº Cant.]]</f>
        <v>0</v>
      </c>
    </row>
    <row r="17" spans="1:5" s="25" customFormat="1" ht="14.25" customHeight="1" x14ac:dyDescent="0.2">
      <c r="A17" s="11"/>
      <c r="B17" s="11"/>
      <c r="C17" s="11"/>
      <c r="D17" s="63">
        <f>SUBTOTAL(109,Gastos22[Subtotal])</f>
        <v>0</v>
      </c>
    </row>
    <row r="18" spans="1:5" s="25" customFormat="1" ht="14.25" customHeight="1" x14ac:dyDescent="0.2">
      <c r="B18" s="11"/>
      <c r="C18" s="11"/>
      <c r="D18" s="11"/>
      <c r="E18" s="11"/>
    </row>
    <row r="19" spans="1:5" ht="15" customHeight="1" x14ac:dyDescent="0.25">
      <c r="A19" s="75" t="s">
        <v>5</v>
      </c>
      <c r="B19" s="75"/>
      <c r="C19" s="75"/>
      <c r="D19" s="76"/>
    </row>
    <row r="20" spans="1:5" x14ac:dyDescent="0.2">
      <c r="A20" s="20" t="s">
        <v>23</v>
      </c>
      <c r="B20" s="20" t="s">
        <v>24</v>
      </c>
      <c r="C20" s="20" t="s">
        <v>25</v>
      </c>
      <c r="D20" s="20" t="s">
        <v>26</v>
      </c>
    </row>
    <row r="21" spans="1:5" x14ac:dyDescent="0.2">
      <c r="A21" s="11" t="s">
        <v>29</v>
      </c>
      <c r="D21" s="62">
        <f>Gastos32[[#This Row],[Monto]]*Gastos32[[#This Row],[Nº Cant.]]</f>
        <v>0</v>
      </c>
    </row>
    <row r="22" spans="1:5" x14ac:dyDescent="0.2">
      <c r="D22" s="62">
        <f>Gastos32[[#This Row],[Monto]]*Gastos32[[#This Row],[Nº Cant.]]</f>
        <v>0</v>
      </c>
    </row>
    <row r="23" spans="1:5" x14ac:dyDescent="0.2">
      <c r="D23" s="62">
        <f>Gastos32[[#This Row],[Monto]]*Gastos32[[#This Row],[Nº Cant.]]</f>
        <v>0</v>
      </c>
    </row>
    <row r="24" spans="1:5" s="25" customFormat="1" ht="15" x14ac:dyDescent="0.2">
      <c r="A24" s="11"/>
      <c r="B24" s="11"/>
      <c r="C24" s="11"/>
      <c r="D24" s="63">
        <f>SUBTOTAL(109,Gastos32[Subtotal])</f>
        <v>0</v>
      </c>
    </row>
    <row r="25" spans="1:5" s="25" customFormat="1" ht="14.25" customHeight="1" x14ac:dyDescent="0.2">
      <c r="B25" s="11"/>
      <c r="C25" s="11"/>
      <c r="D25" s="11"/>
      <c r="E25" s="11"/>
    </row>
    <row r="27" spans="1:5" x14ac:dyDescent="0.2">
      <c r="D27" s="23"/>
    </row>
  </sheetData>
  <sheetProtection algorithmName="SHA-512" hashValue="Qx2KN7ZohbBVtjGcle3R6/xPC4MqPpuLziclNE6s7nMezJEyPxHa9/U1HusOVja/q2rN/Nj6yzdq2ExhIew0WQ==" saltValue="OQ8kioG/3dh+Hnt41tLa6Q==" spinCount="100000" sheet="1" objects="1" scenarios="1"/>
  <mergeCells count="4">
    <mergeCell ref="A4:D4"/>
    <mergeCell ref="A12:D12"/>
    <mergeCell ref="A19:D19"/>
    <mergeCell ref="A1:D1"/>
  </mergeCells>
  <pageMargins left="0.7" right="0.7" top="0.75" bottom="0.75" header="0.3" footer="0.3"/>
  <pageSetup orientation="portrait" horizontalDpi="4294967293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workbookViewId="0">
      <selection activeCell="B14" sqref="B14:C14"/>
    </sheetView>
  </sheetViews>
  <sheetFormatPr baseColWidth="10" defaultColWidth="9" defaultRowHeight="14.25" x14ac:dyDescent="0.2"/>
  <cols>
    <col min="1" max="1" width="37.25" style="11" customWidth="1"/>
    <col min="2" max="2" width="7.875" style="11" customWidth="1"/>
    <col min="3" max="3" width="14.25" style="11" customWidth="1"/>
    <col min="4" max="4" width="14" style="11" customWidth="1"/>
    <col min="5" max="16384" width="9" style="11"/>
  </cols>
  <sheetData>
    <row r="1" spans="1:4" s="13" customFormat="1" ht="34.5" customHeight="1" x14ac:dyDescent="0.2">
      <c r="A1" s="77" t="s">
        <v>31</v>
      </c>
      <c r="B1" s="77"/>
      <c r="C1" s="77"/>
      <c r="D1" s="77"/>
    </row>
    <row r="2" spans="1:4" ht="14.25" customHeight="1" x14ac:dyDescent="0.35">
      <c r="B2" s="18"/>
      <c r="C2" s="18"/>
      <c r="D2" s="18"/>
    </row>
    <row r="3" spans="1:4" ht="23.25" x14ac:dyDescent="0.35">
      <c r="B3" s="18"/>
      <c r="C3" s="19" t="s">
        <v>22</v>
      </c>
      <c r="D3" s="24">
        <f>SUM(D10,D17,D24)</f>
        <v>5200</v>
      </c>
    </row>
    <row r="4" spans="1:4" ht="15" x14ac:dyDescent="0.25">
      <c r="A4" s="75" t="s">
        <v>3</v>
      </c>
      <c r="B4" s="75"/>
      <c r="C4" s="75"/>
      <c r="D4" s="76"/>
    </row>
    <row r="5" spans="1:4" x14ac:dyDescent="0.2">
      <c r="A5" s="20" t="s">
        <v>23</v>
      </c>
      <c r="B5" s="20" t="s">
        <v>24</v>
      </c>
      <c r="C5" s="20" t="s">
        <v>25</v>
      </c>
      <c r="D5" s="20" t="s">
        <v>26</v>
      </c>
    </row>
    <row r="6" spans="1:4" x14ac:dyDescent="0.2">
      <c r="A6" s="11" t="s">
        <v>27</v>
      </c>
      <c r="B6" s="11">
        <v>2</v>
      </c>
      <c r="C6" s="11">
        <v>100</v>
      </c>
      <c r="D6" s="62">
        <f>Gastos13[[#This Row],[Monto]]*Gastos13[[#This Row],[Nº Cant.]]</f>
        <v>200</v>
      </c>
    </row>
    <row r="7" spans="1:4" x14ac:dyDescent="0.2">
      <c r="D7" s="62">
        <f>Gastos13[[#This Row],[Monto]]*Gastos13[[#This Row],[Nº Cant.]]</f>
        <v>0</v>
      </c>
    </row>
    <row r="8" spans="1:4" x14ac:dyDescent="0.2">
      <c r="D8" s="62">
        <f>Gastos13[[#This Row],[Monto]]*Gastos13[[#This Row],[Nº Cant.]]</f>
        <v>0</v>
      </c>
    </row>
    <row r="9" spans="1:4" x14ac:dyDescent="0.2">
      <c r="D9" s="62">
        <f>Gastos13[[#This Row],[Monto]]*Gastos13[[#This Row],[Nº Cant.]]</f>
        <v>0</v>
      </c>
    </row>
    <row r="10" spans="1:4" x14ac:dyDescent="0.2">
      <c r="B10" s="11" t="s">
        <v>26</v>
      </c>
      <c r="D10" s="63">
        <f>SUBTOTAL(109,Gastos13[Subtotal])</f>
        <v>200</v>
      </c>
    </row>
    <row r="12" spans="1:4" ht="15" x14ac:dyDescent="0.25">
      <c r="A12" s="75" t="s">
        <v>4</v>
      </c>
      <c r="B12" s="75"/>
      <c r="C12" s="75"/>
      <c r="D12" s="76"/>
    </row>
    <row r="13" spans="1:4" x14ac:dyDescent="0.2">
      <c r="A13" s="20" t="s">
        <v>23</v>
      </c>
      <c r="B13" s="20" t="s">
        <v>24</v>
      </c>
      <c r="C13" s="20" t="s">
        <v>25</v>
      </c>
      <c r="D13" s="20" t="s">
        <v>26</v>
      </c>
    </row>
    <row r="14" spans="1:4" x14ac:dyDescent="0.2">
      <c r="A14" s="11" t="s">
        <v>28</v>
      </c>
      <c r="B14" s="11">
        <v>4</v>
      </c>
      <c r="C14" s="11">
        <v>500</v>
      </c>
      <c r="D14" s="64">
        <f>Gastos23[[#This Row],[Monto]]*Gastos23[[#This Row],[Nº Cant.]]</f>
        <v>2000</v>
      </c>
    </row>
    <row r="15" spans="1:4" x14ac:dyDescent="0.2">
      <c r="D15" s="64">
        <f>Gastos23[[#This Row],[Monto]]*Gastos23[[#This Row],[Nº Cant.]]</f>
        <v>0</v>
      </c>
    </row>
    <row r="16" spans="1:4" x14ac:dyDescent="0.2">
      <c r="D16" s="64">
        <f>Gastos23[[#This Row],[Monto]]*Gastos23[[#This Row],[Nº Cant.]]</f>
        <v>0</v>
      </c>
    </row>
    <row r="17" spans="1:4" x14ac:dyDescent="0.2">
      <c r="B17" s="11" t="s">
        <v>26</v>
      </c>
      <c r="D17" s="63">
        <f>SUBTOTAL(109,Gastos23[Subtotal])</f>
        <v>2000</v>
      </c>
    </row>
    <row r="19" spans="1:4" ht="15" x14ac:dyDescent="0.25">
      <c r="A19" s="75" t="s">
        <v>5</v>
      </c>
      <c r="B19" s="75"/>
      <c r="C19" s="75"/>
      <c r="D19" s="76"/>
    </row>
    <row r="20" spans="1:4" x14ac:dyDescent="0.2">
      <c r="A20" s="20" t="s">
        <v>23</v>
      </c>
      <c r="B20" s="20" t="s">
        <v>24</v>
      </c>
      <c r="C20" s="20" t="s">
        <v>25</v>
      </c>
      <c r="D20" s="20" t="s">
        <v>26</v>
      </c>
    </row>
    <row r="21" spans="1:4" x14ac:dyDescent="0.2">
      <c r="A21" s="11" t="s">
        <v>29</v>
      </c>
      <c r="B21" s="11">
        <v>5</v>
      </c>
      <c r="C21" s="11">
        <v>600</v>
      </c>
      <c r="D21" s="62">
        <f>Gastos33[[#This Row],[Monto]]*Gastos33[[#This Row],[Nº Cant.]]</f>
        <v>3000</v>
      </c>
    </row>
    <row r="22" spans="1:4" x14ac:dyDescent="0.2">
      <c r="D22" s="62">
        <f>Gastos33[[#This Row],[Monto]]*Gastos33[[#This Row],[Nº Cant.]]</f>
        <v>0</v>
      </c>
    </row>
    <row r="23" spans="1:4" x14ac:dyDescent="0.2">
      <c r="D23" s="62">
        <f>Gastos33[[#This Row],[Monto]]*Gastos33[[#This Row],[Nº Cant.]]</f>
        <v>0</v>
      </c>
    </row>
    <row r="24" spans="1:4" x14ac:dyDescent="0.2">
      <c r="B24" s="11" t="s">
        <v>26</v>
      </c>
      <c r="D24" s="63">
        <f>SUBTOTAL(109,Gastos33[Subtotal])</f>
        <v>3000</v>
      </c>
    </row>
    <row r="27" spans="1:4" x14ac:dyDescent="0.2">
      <c r="D27" s="23"/>
    </row>
  </sheetData>
  <sheetProtection algorithmName="SHA-512" hashValue="dp5vD7V4mQZNM1iXZZBr2pE2WHDjopi87VU0zvhUOYCTQLAQgyaDWB/0yJkuhWulys8QzTrbilTImgLEFFKDfQ==" saltValue="STIS0PiZjKVGVHM08Dse0Q==" spinCount="100000" sheet="1" objects="1" scenarios="1"/>
  <mergeCells count="4">
    <mergeCell ref="A4:D4"/>
    <mergeCell ref="A12:D12"/>
    <mergeCell ref="A19:D19"/>
    <mergeCell ref="A1:D1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7"/>
  <sheetViews>
    <sheetView workbookViewId="0">
      <selection activeCell="A5" sqref="A5:D5"/>
    </sheetView>
  </sheetViews>
  <sheetFormatPr baseColWidth="10" defaultColWidth="9" defaultRowHeight="14.25" x14ac:dyDescent="0.2"/>
  <cols>
    <col min="1" max="1" width="36" style="11" customWidth="1"/>
    <col min="2" max="2" width="9.625" style="11" customWidth="1"/>
    <col min="3" max="3" width="14.25" style="11" customWidth="1"/>
    <col min="4" max="4" width="15.875" style="11" customWidth="1"/>
    <col min="5" max="5" width="14" style="11" customWidth="1"/>
    <col min="6" max="16384" width="9" style="11"/>
  </cols>
  <sheetData>
    <row r="1" spans="1:5" s="13" customFormat="1" ht="34.5" customHeight="1" x14ac:dyDescent="0.2">
      <c r="A1" s="77" t="s">
        <v>32</v>
      </c>
      <c r="B1" s="77"/>
      <c r="C1" s="77"/>
      <c r="D1" s="77"/>
    </row>
    <row r="2" spans="1:5" ht="14.25" customHeight="1" x14ac:dyDescent="0.35">
      <c r="B2" s="18"/>
      <c r="C2" s="18"/>
      <c r="D2" s="18"/>
      <c r="E2" s="18"/>
    </row>
    <row r="3" spans="1:5" ht="23.25" x14ac:dyDescent="0.35">
      <c r="B3" s="18"/>
      <c r="C3" s="3" t="s">
        <v>22</v>
      </c>
      <c r="D3" s="24">
        <f>SUM(D10,D17,D24)</f>
        <v>4500</v>
      </c>
    </row>
    <row r="4" spans="1:5" ht="15" x14ac:dyDescent="0.25">
      <c r="A4" s="75" t="s">
        <v>3</v>
      </c>
      <c r="B4" s="75"/>
      <c r="C4" s="75"/>
      <c r="D4" s="75"/>
    </row>
    <row r="5" spans="1:5" x14ac:dyDescent="0.2">
      <c r="A5" s="20" t="s">
        <v>23</v>
      </c>
      <c r="B5" s="20" t="s">
        <v>24</v>
      </c>
      <c r="C5" s="20" t="s">
        <v>25</v>
      </c>
      <c r="D5" s="20" t="s">
        <v>26</v>
      </c>
    </row>
    <row r="6" spans="1:5" x14ac:dyDescent="0.2">
      <c r="A6" s="11" t="s">
        <v>27</v>
      </c>
      <c r="B6" s="11">
        <v>10</v>
      </c>
      <c r="C6" s="11">
        <v>200</v>
      </c>
      <c r="D6" s="62">
        <f>Gastos19[[#This Row],[Monto]]*Gastos19[[#This Row],[Nº Cant.]]</f>
        <v>2000</v>
      </c>
    </row>
    <row r="7" spans="1:5" x14ac:dyDescent="0.2">
      <c r="D7" s="62">
        <f>Gastos19[[#This Row],[Monto]]*Gastos19[[#This Row],[Nº Cant.]]</f>
        <v>0</v>
      </c>
    </row>
    <row r="8" spans="1:5" x14ac:dyDescent="0.2">
      <c r="D8" s="62">
        <f>Gastos19[[#This Row],[Monto]]*Gastos19[[#This Row],[Nº Cant.]]</f>
        <v>0</v>
      </c>
    </row>
    <row r="9" spans="1:5" x14ac:dyDescent="0.2">
      <c r="D9" s="62">
        <f>Gastos19[[#This Row],[Monto]]*Gastos19[[#This Row],[Nº Cant.]]</f>
        <v>0</v>
      </c>
    </row>
    <row r="10" spans="1:5" x14ac:dyDescent="0.2">
      <c r="D10" s="63">
        <f>SUBTOTAL(109,Gastos19[Subtotal])</f>
        <v>2000</v>
      </c>
    </row>
    <row r="12" spans="1:5" ht="15" x14ac:dyDescent="0.25">
      <c r="A12" s="75" t="s">
        <v>4</v>
      </c>
      <c r="B12" s="75"/>
      <c r="C12" s="75"/>
      <c r="D12" s="76"/>
    </row>
    <row r="13" spans="1:5" x14ac:dyDescent="0.2">
      <c r="A13" s="20" t="s">
        <v>23</v>
      </c>
      <c r="B13" s="20" t="s">
        <v>24</v>
      </c>
      <c r="C13" s="20" t="s">
        <v>25</v>
      </c>
      <c r="D13" s="20" t="s">
        <v>26</v>
      </c>
    </row>
    <row r="14" spans="1:5" x14ac:dyDescent="0.2">
      <c r="A14" s="11" t="s">
        <v>28</v>
      </c>
      <c r="B14" s="11">
        <v>3</v>
      </c>
      <c r="C14" s="11">
        <v>300</v>
      </c>
      <c r="D14" s="62">
        <f>Gastos29[[#This Row],[Monto]]*Gastos29[[#This Row],[Nº Cant.]]</f>
        <v>900</v>
      </c>
    </row>
    <row r="15" spans="1:5" x14ac:dyDescent="0.2">
      <c r="D15" s="62">
        <f>Gastos29[[#This Row],[Monto]]*Gastos29[[#This Row],[Nº Cant.]]</f>
        <v>0</v>
      </c>
    </row>
    <row r="16" spans="1:5" x14ac:dyDescent="0.2">
      <c r="D16" s="62">
        <f>Gastos29[[#This Row],[Monto]]*Gastos29[[#This Row],[Nº Cant.]]</f>
        <v>0</v>
      </c>
    </row>
    <row r="17" spans="1:5" x14ac:dyDescent="0.2">
      <c r="B17" s="17"/>
      <c r="D17" s="63">
        <f>SUBTOTAL(109,Gastos29[Subtotal])</f>
        <v>900</v>
      </c>
    </row>
    <row r="19" spans="1:5" ht="15" x14ac:dyDescent="0.25">
      <c r="A19" s="75" t="s">
        <v>5</v>
      </c>
      <c r="B19" s="75"/>
      <c r="C19" s="75"/>
      <c r="D19" s="76"/>
    </row>
    <row r="20" spans="1:5" x14ac:dyDescent="0.2">
      <c r="A20" s="20" t="s">
        <v>23</v>
      </c>
      <c r="B20" s="20" t="s">
        <v>24</v>
      </c>
      <c r="C20" s="20" t="s">
        <v>25</v>
      </c>
      <c r="D20" s="20" t="s">
        <v>26</v>
      </c>
    </row>
    <row r="21" spans="1:5" x14ac:dyDescent="0.2">
      <c r="A21" s="11" t="s">
        <v>29</v>
      </c>
      <c r="B21" s="11">
        <v>4</v>
      </c>
      <c r="C21" s="11">
        <v>400</v>
      </c>
      <c r="D21" s="62">
        <f>Gastos39[[#This Row],[Monto]]*Gastos39[[#This Row],[Nº Cant.]]</f>
        <v>1600</v>
      </c>
    </row>
    <row r="22" spans="1:5" x14ac:dyDescent="0.2">
      <c r="D22" s="62">
        <f>Gastos39[[#This Row],[Monto]]*Gastos39[[#This Row],[Nº Cant.]]</f>
        <v>0</v>
      </c>
    </row>
    <row r="23" spans="1:5" x14ac:dyDescent="0.2">
      <c r="D23" s="62">
        <f>Gastos39[[#This Row],[Monto]]*Gastos39[[#This Row],[Nº Cant.]]</f>
        <v>0</v>
      </c>
    </row>
    <row r="24" spans="1:5" x14ac:dyDescent="0.2">
      <c r="D24" s="63">
        <f>SUBTOTAL(109,Gastos39[Subtotal])</f>
        <v>1600</v>
      </c>
    </row>
    <row r="25" spans="1:5" x14ac:dyDescent="0.2">
      <c r="B25" s="22" t="s">
        <v>33</v>
      </c>
    </row>
    <row r="27" spans="1:5" x14ac:dyDescent="0.2">
      <c r="E27" s="23"/>
    </row>
  </sheetData>
  <sheetProtection algorithmName="SHA-512" hashValue="xU2tqsie9oNtuGD4Q0MHcB87Lex54YoxwPh2JCnbQO2NGHAzzVR96lyeGTqj2raXTpPTLOm6DcrDX+u+htXl4A==" saltValue="/gReqWCF1g6BwZKu93A5Qg==" spinCount="100000" sheet="1" objects="1" scenarios="1"/>
  <mergeCells count="4">
    <mergeCell ref="A12:D12"/>
    <mergeCell ref="A19:D19"/>
    <mergeCell ref="A1:D1"/>
    <mergeCell ref="A4:D4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F98E-066D-43D0-B84E-CE5AC88EF0B7}">
  <dimension ref="B2:G7"/>
  <sheetViews>
    <sheetView workbookViewId="0"/>
  </sheetViews>
  <sheetFormatPr baseColWidth="10" defaultColWidth="11" defaultRowHeight="14.25" x14ac:dyDescent="0.2"/>
  <cols>
    <col min="2" max="2" width="5.625" customWidth="1"/>
    <col min="3" max="3" width="13.875" customWidth="1"/>
    <col min="5" max="5" width="20" customWidth="1"/>
    <col min="6" max="6" width="18.25" customWidth="1"/>
    <col min="7" max="7" width="17.375" customWidth="1"/>
  </cols>
  <sheetData>
    <row r="2" spans="2:7" ht="45.75" customHeight="1" x14ac:dyDescent="0.2">
      <c r="B2" s="26" t="s">
        <v>34</v>
      </c>
      <c r="C2" s="27" t="s">
        <v>35</v>
      </c>
      <c r="D2" s="28" t="s">
        <v>36</v>
      </c>
      <c r="E2" s="29" t="s">
        <v>37</v>
      </c>
      <c r="F2" s="28" t="s">
        <v>38</v>
      </c>
      <c r="G2" s="30" t="s">
        <v>12</v>
      </c>
    </row>
    <row r="3" spans="2:7" ht="15.75" x14ac:dyDescent="0.25">
      <c r="B3" s="31">
        <v>1</v>
      </c>
      <c r="C3" s="32"/>
      <c r="D3" s="33"/>
      <c r="E3" s="35">
        <v>10000</v>
      </c>
      <c r="F3" s="36">
        <v>10</v>
      </c>
      <c r="G3" s="35">
        <f>+E3*F3</f>
        <v>100000</v>
      </c>
    </row>
    <row r="4" spans="2:7" ht="15.75" x14ac:dyDescent="0.25">
      <c r="B4" s="31">
        <v>2</v>
      </c>
      <c r="C4" s="32"/>
      <c r="D4" s="33"/>
      <c r="E4" s="33"/>
      <c r="F4" s="33"/>
      <c r="G4" s="34"/>
    </row>
    <row r="5" spans="2:7" ht="15.75" x14ac:dyDescent="0.25">
      <c r="B5" s="31">
        <v>3</v>
      </c>
      <c r="C5" s="32"/>
      <c r="D5" s="33"/>
      <c r="E5" s="33"/>
      <c r="F5" s="33"/>
      <c r="G5" s="33"/>
    </row>
    <row r="6" spans="2:7" ht="15.75" x14ac:dyDescent="0.25">
      <c r="B6" s="31">
        <v>4</v>
      </c>
      <c r="C6" s="32"/>
      <c r="D6" s="33"/>
      <c r="E6" s="33"/>
      <c r="F6" s="33"/>
      <c r="G6" s="33"/>
    </row>
    <row r="7" spans="2:7" ht="15.75" x14ac:dyDescent="0.25">
      <c r="B7" s="31">
        <v>5</v>
      </c>
      <c r="C7" s="32"/>
      <c r="D7" s="33"/>
      <c r="E7" s="33"/>
      <c r="F7" s="33"/>
      <c r="G7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9"/>
  <sheetViews>
    <sheetView workbookViewId="0">
      <selection sqref="A1:D1"/>
    </sheetView>
  </sheetViews>
  <sheetFormatPr baseColWidth="10" defaultColWidth="9"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8" customFormat="1" ht="34.5" customHeight="1" x14ac:dyDescent="0.2">
      <c r="A1" s="81" t="s">
        <v>39</v>
      </c>
      <c r="B1" s="81"/>
      <c r="C1" s="81"/>
      <c r="D1" s="81"/>
    </row>
    <row r="2" spans="1:4" ht="14.25" customHeight="1" x14ac:dyDescent="0.35">
      <c r="A2" s="4"/>
      <c r="B2" s="4"/>
      <c r="C2" s="4"/>
      <c r="D2" s="4"/>
    </row>
    <row r="3" spans="1:4" ht="23.25" x14ac:dyDescent="0.35">
      <c r="A3" s="4"/>
      <c r="B3" s="4"/>
      <c r="C3" s="3" t="s">
        <v>22</v>
      </c>
      <c r="D3" s="9">
        <f>SUM(D10,D17,D24,D30,D36)</f>
        <v>2400</v>
      </c>
    </row>
    <row r="4" spans="1:4" ht="15" x14ac:dyDescent="0.25">
      <c r="A4" s="82" t="s">
        <v>40</v>
      </c>
      <c r="B4" s="83"/>
      <c r="C4" s="83"/>
      <c r="D4" s="84"/>
    </row>
    <row r="5" spans="1:4" x14ac:dyDescent="0.2">
      <c r="A5" s="2" t="s">
        <v>41</v>
      </c>
      <c r="B5" s="2" t="s">
        <v>42</v>
      </c>
      <c r="C5" s="2" t="s">
        <v>43</v>
      </c>
      <c r="D5" s="2" t="s">
        <v>44</v>
      </c>
    </row>
    <row r="6" spans="1:4" x14ac:dyDescent="0.2">
      <c r="A6" s="10">
        <v>40459</v>
      </c>
      <c r="C6" t="s">
        <v>27</v>
      </c>
      <c r="D6" s="6">
        <v>1000</v>
      </c>
    </row>
    <row r="7" spans="1:4" x14ac:dyDescent="0.2">
      <c r="A7" s="10"/>
      <c r="D7" s="6"/>
    </row>
    <row r="8" spans="1:4" x14ac:dyDescent="0.2">
      <c r="A8" s="10"/>
      <c r="D8" s="6"/>
    </row>
    <row r="9" spans="1:4" x14ac:dyDescent="0.2">
      <c r="A9" s="10"/>
      <c r="D9" s="6"/>
    </row>
    <row r="10" spans="1:4" x14ac:dyDescent="0.2">
      <c r="A10" t="s">
        <v>26</v>
      </c>
      <c r="D10" s="6">
        <f>SUBTOTAL(109,Gastos110[Cantidad])</f>
        <v>1000</v>
      </c>
    </row>
    <row r="11" spans="1:4" x14ac:dyDescent="0.2">
      <c r="A11" s="5" t="s">
        <v>33</v>
      </c>
    </row>
    <row r="12" spans="1:4" ht="15" x14ac:dyDescent="0.25">
      <c r="A12" s="85" t="s">
        <v>45</v>
      </c>
      <c r="B12" s="86"/>
      <c r="C12" s="86"/>
      <c r="D12" s="87"/>
    </row>
    <row r="13" spans="1:4" x14ac:dyDescent="0.2">
      <c r="A13" s="2" t="s">
        <v>41</v>
      </c>
      <c r="B13" s="2" t="s">
        <v>42</v>
      </c>
      <c r="C13" s="2" t="s">
        <v>23</v>
      </c>
      <c r="D13" s="2" t="s">
        <v>44</v>
      </c>
    </row>
    <row r="14" spans="1:4" x14ac:dyDescent="0.2">
      <c r="A14" s="10">
        <v>40455</v>
      </c>
      <c r="C14" t="s">
        <v>28</v>
      </c>
      <c r="D14" s="7">
        <v>200</v>
      </c>
    </row>
    <row r="15" spans="1:4" x14ac:dyDescent="0.2">
      <c r="A15" s="10"/>
      <c r="D15" s="7"/>
    </row>
    <row r="16" spans="1:4" x14ac:dyDescent="0.2">
      <c r="A16" s="10"/>
      <c r="D16" s="7"/>
    </row>
    <row r="17" spans="1:4" x14ac:dyDescent="0.2">
      <c r="A17" t="s">
        <v>26</v>
      </c>
      <c r="D17" s="7">
        <f>SUBTOTAL(109,Gastos210[Cantidad])</f>
        <v>200</v>
      </c>
    </row>
    <row r="18" spans="1:4" x14ac:dyDescent="0.2">
      <c r="A18" s="5" t="s">
        <v>33</v>
      </c>
    </row>
    <row r="19" spans="1:4" ht="15" x14ac:dyDescent="0.25">
      <c r="A19" s="88" t="s">
        <v>46</v>
      </c>
      <c r="B19" s="89"/>
      <c r="C19" s="89"/>
      <c r="D19" s="90"/>
    </row>
    <row r="20" spans="1:4" x14ac:dyDescent="0.2">
      <c r="A20" s="2" t="s">
        <v>41</v>
      </c>
      <c r="B20" s="2" t="s">
        <v>42</v>
      </c>
      <c r="C20" s="2" t="s">
        <v>43</v>
      </c>
      <c r="D20" s="2" t="s">
        <v>44</v>
      </c>
    </row>
    <row r="21" spans="1:4" x14ac:dyDescent="0.2">
      <c r="A21" s="10">
        <v>40453</v>
      </c>
      <c r="C21" t="s">
        <v>29</v>
      </c>
      <c r="D21" s="6">
        <v>300</v>
      </c>
    </row>
    <row r="22" spans="1:4" x14ac:dyDescent="0.2">
      <c r="A22" s="10"/>
      <c r="D22" s="6"/>
    </row>
    <row r="23" spans="1:4" x14ac:dyDescent="0.2">
      <c r="A23" s="10"/>
      <c r="D23" s="6"/>
    </row>
    <row r="24" spans="1:4" x14ac:dyDescent="0.2">
      <c r="A24" t="s">
        <v>26</v>
      </c>
      <c r="D24" s="6">
        <f>SUBTOTAL(109,Gastos310[Cantidad])</f>
        <v>300</v>
      </c>
    </row>
    <row r="25" spans="1:4" x14ac:dyDescent="0.2">
      <c r="A25" s="5" t="s">
        <v>33</v>
      </c>
    </row>
    <row r="26" spans="1:4" ht="15" x14ac:dyDescent="0.25">
      <c r="A26" s="91" t="s">
        <v>47</v>
      </c>
      <c r="B26" s="92"/>
      <c r="C26" s="92"/>
      <c r="D26" s="93"/>
    </row>
    <row r="27" spans="1:4" x14ac:dyDescent="0.2">
      <c r="A27" s="2" t="s">
        <v>41</v>
      </c>
      <c r="B27" s="2" t="s">
        <v>42</v>
      </c>
      <c r="C27" s="2" t="s">
        <v>43</v>
      </c>
      <c r="D27" s="2" t="s">
        <v>44</v>
      </c>
    </row>
    <row r="28" spans="1:4" x14ac:dyDescent="0.2">
      <c r="A28" s="10">
        <v>40461</v>
      </c>
      <c r="C28" t="s">
        <v>48</v>
      </c>
      <c r="D28" s="6">
        <v>400</v>
      </c>
    </row>
    <row r="29" spans="1:4" x14ac:dyDescent="0.2">
      <c r="A29" s="10"/>
      <c r="D29" s="6"/>
    </row>
    <row r="30" spans="1:4" x14ac:dyDescent="0.2">
      <c r="A30" t="s">
        <v>26</v>
      </c>
      <c r="D30" s="6">
        <f>SUBTOTAL(109,Gastos410[Cantidad])</f>
        <v>400</v>
      </c>
    </row>
    <row r="31" spans="1:4" x14ac:dyDescent="0.2">
      <c r="A31" s="5" t="s">
        <v>49</v>
      </c>
    </row>
    <row r="32" spans="1:4" ht="15" x14ac:dyDescent="0.25">
      <c r="A32" s="78" t="s">
        <v>50</v>
      </c>
      <c r="B32" s="79"/>
      <c r="C32" s="79"/>
      <c r="D32" s="80"/>
    </row>
    <row r="33" spans="1:4" x14ac:dyDescent="0.2">
      <c r="A33" s="2" t="s">
        <v>41</v>
      </c>
      <c r="B33" s="2" t="s">
        <v>42</v>
      </c>
      <c r="C33" s="2" t="s">
        <v>43</v>
      </c>
      <c r="D33" s="2" t="s">
        <v>44</v>
      </c>
    </row>
    <row r="34" spans="1:4" x14ac:dyDescent="0.2">
      <c r="A34" s="10">
        <v>40476</v>
      </c>
      <c r="C34" t="s">
        <v>51</v>
      </c>
      <c r="D34" s="7">
        <v>500</v>
      </c>
    </row>
    <row r="35" spans="1:4" x14ac:dyDescent="0.2">
      <c r="A35" s="10"/>
      <c r="D35" s="7"/>
    </row>
    <row r="36" spans="1:4" x14ac:dyDescent="0.2">
      <c r="A36" t="s">
        <v>26</v>
      </c>
      <c r="D36" s="7">
        <f>SUBTOTAL(109,Gastos510[Cantidad])</f>
        <v>500</v>
      </c>
    </row>
    <row r="37" spans="1:4" x14ac:dyDescent="0.2">
      <c r="D37" s="1"/>
    </row>
    <row r="39" spans="1:4" x14ac:dyDescent="0.2">
      <c r="D39" s="1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9"/>
  <sheetViews>
    <sheetView workbookViewId="0">
      <selection sqref="A1:D1"/>
    </sheetView>
  </sheetViews>
  <sheetFormatPr baseColWidth="10" defaultColWidth="9"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8" customFormat="1" ht="34.5" customHeight="1" x14ac:dyDescent="0.2">
      <c r="A1" s="81" t="s">
        <v>52</v>
      </c>
      <c r="B1" s="81"/>
      <c r="C1" s="81"/>
      <c r="D1" s="81"/>
    </row>
    <row r="2" spans="1:4" ht="14.25" customHeight="1" x14ac:dyDescent="0.35">
      <c r="A2" s="4"/>
      <c r="B2" s="4"/>
      <c r="C2" s="4"/>
      <c r="D2" s="4"/>
    </row>
    <row r="3" spans="1:4" ht="23.25" x14ac:dyDescent="0.35">
      <c r="A3" s="4"/>
      <c r="B3" s="4"/>
      <c r="C3" s="3" t="s">
        <v>22</v>
      </c>
      <c r="D3" s="9">
        <f>SUM(D10,D17,D24,D30,D36)</f>
        <v>2500</v>
      </c>
    </row>
    <row r="4" spans="1:4" ht="15" x14ac:dyDescent="0.25">
      <c r="A4" s="82" t="s">
        <v>40</v>
      </c>
      <c r="B4" s="83"/>
      <c r="C4" s="83"/>
      <c r="D4" s="84"/>
    </row>
    <row r="5" spans="1:4" x14ac:dyDescent="0.2">
      <c r="A5" s="2" t="s">
        <v>41</v>
      </c>
      <c r="B5" s="2" t="s">
        <v>42</v>
      </c>
      <c r="C5" s="2" t="s">
        <v>43</v>
      </c>
      <c r="D5" s="2" t="s">
        <v>44</v>
      </c>
    </row>
    <row r="6" spans="1:4" x14ac:dyDescent="0.2">
      <c r="A6" s="10">
        <v>40490</v>
      </c>
      <c r="C6" t="s">
        <v>27</v>
      </c>
      <c r="D6" s="6">
        <v>1100</v>
      </c>
    </row>
    <row r="7" spans="1:4" x14ac:dyDescent="0.2">
      <c r="A7" s="10"/>
      <c r="D7" s="6"/>
    </row>
    <row r="8" spans="1:4" x14ac:dyDescent="0.2">
      <c r="A8" s="10"/>
      <c r="D8" s="6"/>
    </row>
    <row r="9" spans="1:4" x14ac:dyDescent="0.2">
      <c r="A9" s="10"/>
      <c r="D9" s="6"/>
    </row>
    <row r="10" spans="1:4" x14ac:dyDescent="0.2">
      <c r="A10" t="s">
        <v>26</v>
      </c>
      <c r="D10" s="6">
        <f>SUBTOTAL(109,Gastos111[Cantidad])</f>
        <v>1100</v>
      </c>
    </row>
    <row r="11" spans="1:4" x14ac:dyDescent="0.2">
      <c r="A11" s="5" t="s">
        <v>33</v>
      </c>
    </row>
    <row r="12" spans="1:4" ht="15" x14ac:dyDescent="0.25">
      <c r="A12" s="85" t="s">
        <v>45</v>
      </c>
      <c r="B12" s="86"/>
      <c r="C12" s="86"/>
      <c r="D12" s="87"/>
    </row>
    <row r="13" spans="1:4" x14ac:dyDescent="0.2">
      <c r="A13" s="2" t="s">
        <v>41</v>
      </c>
      <c r="B13" s="2" t="s">
        <v>42</v>
      </c>
      <c r="C13" s="2" t="s">
        <v>23</v>
      </c>
      <c r="D13" s="2" t="s">
        <v>44</v>
      </c>
    </row>
    <row r="14" spans="1:4" x14ac:dyDescent="0.2">
      <c r="A14" s="10">
        <v>40486</v>
      </c>
      <c r="C14" t="s">
        <v>28</v>
      </c>
      <c r="D14" s="7">
        <v>200</v>
      </c>
    </row>
    <row r="15" spans="1:4" x14ac:dyDescent="0.2">
      <c r="A15" s="10"/>
      <c r="D15" s="7"/>
    </row>
    <row r="16" spans="1:4" x14ac:dyDescent="0.2">
      <c r="A16" s="10"/>
      <c r="D16" s="7"/>
    </row>
    <row r="17" spans="1:4" x14ac:dyDescent="0.2">
      <c r="A17" t="s">
        <v>26</v>
      </c>
      <c r="D17" s="7">
        <f>SUBTOTAL(109,Gastos211[Cantidad])</f>
        <v>200</v>
      </c>
    </row>
    <row r="18" spans="1:4" x14ac:dyDescent="0.2">
      <c r="A18" s="5" t="s">
        <v>33</v>
      </c>
    </row>
    <row r="19" spans="1:4" ht="15" x14ac:dyDescent="0.25">
      <c r="A19" s="88" t="s">
        <v>46</v>
      </c>
      <c r="B19" s="89"/>
      <c r="C19" s="89"/>
      <c r="D19" s="90"/>
    </row>
    <row r="20" spans="1:4" x14ac:dyDescent="0.2">
      <c r="A20" s="2" t="s">
        <v>41</v>
      </c>
      <c r="B20" s="2" t="s">
        <v>42</v>
      </c>
      <c r="C20" s="2" t="s">
        <v>43</v>
      </c>
      <c r="D20" s="2" t="s">
        <v>44</v>
      </c>
    </row>
    <row r="21" spans="1:4" x14ac:dyDescent="0.2">
      <c r="A21" s="10">
        <v>40484</v>
      </c>
      <c r="C21" t="s">
        <v>29</v>
      </c>
      <c r="D21" s="6">
        <v>300</v>
      </c>
    </row>
    <row r="22" spans="1:4" x14ac:dyDescent="0.2">
      <c r="A22" s="10"/>
      <c r="D22" s="6"/>
    </row>
    <row r="23" spans="1:4" x14ac:dyDescent="0.2">
      <c r="A23" s="10"/>
      <c r="D23" s="6"/>
    </row>
    <row r="24" spans="1:4" x14ac:dyDescent="0.2">
      <c r="A24" t="s">
        <v>26</v>
      </c>
      <c r="D24" s="6">
        <f>SUBTOTAL(109,Gastos311[Cantidad])</f>
        <v>300</v>
      </c>
    </row>
    <row r="25" spans="1:4" x14ac:dyDescent="0.2">
      <c r="A25" s="5" t="s">
        <v>33</v>
      </c>
    </row>
    <row r="26" spans="1:4" ht="15" x14ac:dyDescent="0.25">
      <c r="A26" s="91" t="s">
        <v>47</v>
      </c>
      <c r="B26" s="92"/>
      <c r="C26" s="92"/>
      <c r="D26" s="93"/>
    </row>
    <row r="27" spans="1:4" x14ac:dyDescent="0.2">
      <c r="A27" s="2" t="s">
        <v>41</v>
      </c>
      <c r="B27" s="2" t="s">
        <v>42</v>
      </c>
      <c r="C27" s="2" t="s">
        <v>43</v>
      </c>
      <c r="D27" s="2" t="s">
        <v>44</v>
      </c>
    </row>
    <row r="28" spans="1:4" x14ac:dyDescent="0.2">
      <c r="A28" s="10">
        <v>40492</v>
      </c>
      <c r="C28" t="s">
        <v>48</v>
      </c>
      <c r="D28" s="6">
        <v>400</v>
      </c>
    </row>
    <row r="29" spans="1:4" x14ac:dyDescent="0.2">
      <c r="A29" s="10"/>
      <c r="D29" s="6"/>
    </row>
    <row r="30" spans="1:4" x14ac:dyDescent="0.2">
      <c r="A30" t="s">
        <v>26</v>
      </c>
      <c r="D30" s="6">
        <f>SUBTOTAL(109,Gastos411[Cantidad])</f>
        <v>400</v>
      </c>
    </row>
    <row r="31" spans="1:4" x14ac:dyDescent="0.2">
      <c r="A31" s="5" t="s">
        <v>49</v>
      </c>
    </row>
    <row r="32" spans="1:4" ht="15" x14ac:dyDescent="0.25">
      <c r="A32" s="78" t="s">
        <v>50</v>
      </c>
      <c r="B32" s="79"/>
      <c r="C32" s="79"/>
      <c r="D32" s="80"/>
    </row>
    <row r="33" spans="1:4" x14ac:dyDescent="0.2">
      <c r="A33" s="2" t="s">
        <v>41</v>
      </c>
      <c r="B33" s="2" t="s">
        <v>42</v>
      </c>
      <c r="C33" s="2" t="s">
        <v>43</v>
      </c>
      <c r="D33" s="2" t="s">
        <v>44</v>
      </c>
    </row>
    <row r="34" spans="1:4" x14ac:dyDescent="0.2">
      <c r="A34" s="10">
        <v>40507</v>
      </c>
      <c r="C34" t="s">
        <v>51</v>
      </c>
      <c r="D34" s="7">
        <v>500</v>
      </c>
    </row>
    <row r="35" spans="1:4" x14ac:dyDescent="0.2">
      <c r="A35" s="10"/>
      <c r="D35" s="7"/>
    </row>
    <row r="36" spans="1:4" x14ac:dyDescent="0.2">
      <c r="A36" t="s">
        <v>26</v>
      </c>
      <c r="D36" s="7">
        <f>SUBTOTAL(109,Gastos511[Cantidad])</f>
        <v>500</v>
      </c>
    </row>
    <row r="37" spans="1:4" x14ac:dyDescent="0.2">
      <c r="D37" s="1"/>
    </row>
    <row r="39" spans="1:4" x14ac:dyDescent="0.2">
      <c r="D39" s="1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9"/>
  <sheetViews>
    <sheetView workbookViewId="0">
      <selection activeCell="F9" sqref="F9"/>
    </sheetView>
  </sheetViews>
  <sheetFormatPr baseColWidth="10" defaultColWidth="9"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8" customFormat="1" ht="34.5" customHeight="1" x14ac:dyDescent="0.2">
      <c r="A1" s="81" t="s">
        <v>53</v>
      </c>
      <c r="B1" s="81"/>
      <c r="C1" s="81"/>
      <c r="D1" s="81"/>
    </row>
    <row r="2" spans="1:4" ht="14.25" customHeight="1" x14ac:dyDescent="0.35">
      <c r="A2" s="4"/>
      <c r="B2" s="4"/>
      <c r="C2" s="4"/>
      <c r="D2" s="4"/>
    </row>
    <row r="3" spans="1:4" ht="23.25" x14ac:dyDescent="0.35">
      <c r="A3" s="4"/>
      <c r="B3" s="4"/>
      <c r="C3" s="3" t="s">
        <v>22</v>
      </c>
      <c r="D3" s="9">
        <f>SUM(D10,D17,D24,D30,D36)</f>
        <v>2600</v>
      </c>
    </row>
    <row r="4" spans="1:4" ht="15" x14ac:dyDescent="0.25">
      <c r="A4" s="82" t="s">
        <v>40</v>
      </c>
      <c r="B4" s="83"/>
      <c r="C4" s="83"/>
      <c r="D4" s="84"/>
    </row>
    <row r="5" spans="1:4" x14ac:dyDescent="0.2">
      <c r="A5" s="2" t="s">
        <v>41</v>
      </c>
      <c r="B5" s="2" t="s">
        <v>42</v>
      </c>
      <c r="C5" s="2" t="s">
        <v>43</v>
      </c>
      <c r="D5" s="2" t="s">
        <v>44</v>
      </c>
    </row>
    <row r="6" spans="1:4" x14ac:dyDescent="0.2">
      <c r="A6" s="10">
        <v>40520</v>
      </c>
      <c r="C6" t="s">
        <v>27</v>
      </c>
      <c r="D6" s="6">
        <v>1200</v>
      </c>
    </row>
    <row r="7" spans="1:4" x14ac:dyDescent="0.2">
      <c r="A7" s="10"/>
      <c r="D7" s="6"/>
    </row>
    <row r="8" spans="1:4" x14ac:dyDescent="0.2">
      <c r="A8" s="10"/>
      <c r="D8" s="6"/>
    </row>
    <row r="9" spans="1:4" x14ac:dyDescent="0.2">
      <c r="A9" s="10"/>
      <c r="D9" s="6"/>
    </row>
    <row r="10" spans="1:4" x14ac:dyDescent="0.2">
      <c r="A10" t="s">
        <v>26</v>
      </c>
      <c r="D10" s="6">
        <f>SUBTOTAL(109,Gastos112[Cantidad])</f>
        <v>1200</v>
      </c>
    </row>
    <row r="11" spans="1:4" x14ac:dyDescent="0.2">
      <c r="A11" s="5" t="s">
        <v>33</v>
      </c>
    </row>
    <row r="12" spans="1:4" ht="15" x14ac:dyDescent="0.25">
      <c r="A12" s="85" t="s">
        <v>45</v>
      </c>
      <c r="B12" s="86"/>
      <c r="C12" s="86"/>
      <c r="D12" s="87"/>
    </row>
    <row r="13" spans="1:4" x14ac:dyDescent="0.2">
      <c r="A13" s="2" t="s">
        <v>41</v>
      </c>
      <c r="B13" s="2" t="s">
        <v>42</v>
      </c>
      <c r="C13" s="2" t="s">
        <v>23</v>
      </c>
      <c r="D13" s="2" t="s">
        <v>44</v>
      </c>
    </row>
    <row r="14" spans="1:4" x14ac:dyDescent="0.2">
      <c r="A14" s="10">
        <v>40516</v>
      </c>
      <c r="C14" t="s">
        <v>28</v>
      </c>
      <c r="D14" s="7">
        <v>200</v>
      </c>
    </row>
    <row r="15" spans="1:4" x14ac:dyDescent="0.2">
      <c r="A15" s="10"/>
      <c r="D15" s="7"/>
    </row>
    <row r="16" spans="1:4" x14ac:dyDescent="0.2">
      <c r="A16" s="10"/>
      <c r="D16" s="7"/>
    </row>
    <row r="17" spans="1:4" x14ac:dyDescent="0.2">
      <c r="A17" t="s">
        <v>26</v>
      </c>
      <c r="D17" s="7">
        <f>SUBTOTAL(109,Gastos212[Cantidad])</f>
        <v>200</v>
      </c>
    </row>
    <row r="18" spans="1:4" x14ac:dyDescent="0.2">
      <c r="A18" s="5" t="s">
        <v>33</v>
      </c>
    </row>
    <row r="19" spans="1:4" ht="15" x14ac:dyDescent="0.25">
      <c r="A19" s="88" t="s">
        <v>46</v>
      </c>
      <c r="B19" s="89"/>
      <c r="C19" s="89"/>
      <c r="D19" s="90"/>
    </row>
    <row r="20" spans="1:4" x14ac:dyDescent="0.2">
      <c r="A20" s="2" t="s">
        <v>41</v>
      </c>
      <c r="B20" s="2" t="s">
        <v>42</v>
      </c>
      <c r="C20" s="2" t="s">
        <v>43</v>
      </c>
      <c r="D20" s="2" t="s">
        <v>44</v>
      </c>
    </row>
    <row r="21" spans="1:4" x14ac:dyDescent="0.2">
      <c r="A21" s="10">
        <v>40514</v>
      </c>
      <c r="C21" t="s">
        <v>29</v>
      </c>
      <c r="D21" s="6">
        <v>300</v>
      </c>
    </row>
    <row r="22" spans="1:4" x14ac:dyDescent="0.2">
      <c r="A22" s="10"/>
      <c r="D22" s="6"/>
    </row>
    <row r="23" spans="1:4" x14ac:dyDescent="0.2">
      <c r="A23" s="10"/>
      <c r="D23" s="6"/>
    </row>
    <row r="24" spans="1:4" x14ac:dyDescent="0.2">
      <c r="A24" t="s">
        <v>26</v>
      </c>
      <c r="D24" s="6">
        <f>SUBTOTAL(109,Gastos312[Cantidad])</f>
        <v>300</v>
      </c>
    </row>
    <row r="25" spans="1:4" x14ac:dyDescent="0.2">
      <c r="A25" s="5" t="s">
        <v>33</v>
      </c>
    </row>
    <row r="26" spans="1:4" ht="15" x14ac:dyDescent="0.25">
      <c r="A26" s="91" t="s">
        <v>47</v>
      </c>
      <c r="B26" s="92"/>
      <c r="C26" s="92"/>
      <c r="D26" s="93"/>
    </row>
    <row r="27" spans="1:4" x14ac:dyDescent="0.2">
      <c r="A27" s="2" t="s">
        <v>41</v>
      </c>
      <c r="B27" s="2" t="s">
        <v>42</v>
      </c>
      <c r="C27" s="2" t="s">
        <v>43</v>
      </c>
      <c r="D27" s="2" t="s">
        <v>44</v>
      </c>
    </row>
    <row r="28" spans="1:4" x14ac:dyDescent="0.2">
      <c r="A28" s="10">
        <v>40522</v>
      </c>
      <c r="C28" t="s">
        <v>48</v>
      </c>
      <c r="D28" s="6">
        <v>400</v>
      </c>
    </row>
    <row r="29" spans="1:4" x14ac:dyDescent="0.2">
      <c r="A29" s="10"/>
      <c r="D29" s="6"/>
    </row>
    <row r="30" spans="1:4" x14ac:dyDescent="0.2">
      <c r="A30" t="s">
        <v>26</v>
      </c>
      <c r="D30" s="6">
        <f>SUBTOTAL(109,Gastos412[Cantidad])</f>
        <v>400</v>
      </c>
    </row>
    <row r="31" spans="1:4" x14ac:dyDescent="0.2">
      <c r="A31" s="5" t="s">
        <v>49</v>
      </c>
    </row>
    <row r="32" spans="1:4" ht="15" x14ac:dyDescent="0.25">
      <c r="A32" s="78" t="s">
        <v>50</v>
      </c>
      <c r="B32" s="79"/>
      <c r="C32" s="79"/>
      <c r="D32" s="80"/>
    </row>
    <row r="33" spans="1:4" x14ac:dyDescent="0.2">
      <c r="A33" s="2" t="s">
        <v>41</v>
      </c>
      <c r="B33" s="2" t="s">
        <v>42</v>
      </c>
      <c r="C33" s="2" t="s">
        <v>43</v>
      </c>
      <c r="D33" s="2" t="s">
        <v>44</v>
      </c>
    </row>
    <row r="34" spans="1:4" x14ac:dyDescent="0.2">
      <c r="A34" s="10">
        <v>40537</v>
      </c>
      <c r="C34" t="s">
        <v>51</v>
      </c>
      <c r="D34" s="7">
        <v>500</v>
      </c>
    </row>
    <row r="35" spans="1:4" x14ac:dyDescent="0.2">
      <c r="A35" s="10"/>
      <c r="D35" s="7"/>
    </row>
    <row r="36" spans="1:4" x14ac:dyDescent="0.2">
      <c r="A36" t="s">
        <v>26</v>
      </c>
      <c r="D36" s="7">
        <f>SUBTOTAL(109,Gastos512[Cantidad])</f>
        <v>500</v>
      </c>
    </row>
    <row r="37" spans="1:4" x14ac:dyDescent="0.2">
      <c r="D37" s="1"/>
    </row>
    <row r="39" spans="1:4" x14ac:dyDescent="0.2">
      <c r="D39" s="1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069b88-b2e0-487e-ad35-85926bfac87a" xsi:nil="true"/>
    <lcf76f155ced4ddcb4097134ff3c332f xmlns="8171f2eb-090e-424f-95ae-78059e76f3e5">
      <Terms xmlns="http://schemas.microsoft.com/office/infopath/2007/PartnerControls"/>
    </lcf76f155ced4ddcb4097134ff3c332f>
    <a xmlns="8171f2eb-090e-424f-95ae-78059e76f3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A921A370A9EF47ABD9F826660F98E9" ma:contentTypeVersion="16" ma:contentTypeDescription="Crear nuevo documento." ma:contentTypeScope="" ma:versionID="6ffb9b002131f743a0c27629b19e4173">
  <xsd:schema xmlns:xsd="http://www.w3.org/2001/XMLSchema" xmlns:xs="http://www.w3.org/2001/XMLSchema" xmlns:p="http://schemas.microsoft.com/office/2006/metadata/properties" xmlns:ns2="8171f2eb-090e-424f-95ae-78059e76f3e5" xmlns:ns3="fa069b88-b2e0-487e-ad35-85926bfac87a" targetNamespace="http://schemas.microsoft.com/office/2006/metadata/properties" ma:root="true" ma:fieldsID="39e7cbf376b07a2e83ed61cc74b2e816" ns2:_="" ns3:_="">
    <xsd:import namespace="8171f2eb-090e-424f-95ae-78059e76f3e5"/>
    <xsd:import namespace="fa069b88-b2e0-487e-ad35-85926bfac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a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1f2eb-090e-424f-95ae-78059e76f3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386d209-fa8f-4d4a-be19-1c737c2d23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" ma:index="20" nillable="true" ma:displayName="a" ma:description="as" ma:format="Thumbnail" ma:internalName="a">
      <xsd:simpleType>
        <xsd:restriction base="dms:Unknown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9b88-b2e0-487e-ad35-85926bfac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32506e2-612d-40c2-b4e4-afbc3029234b}" ma:internalName="TaxCatchAll" ma:showField="CatchAllData" ma:web="fa069b88-b2e0-487e-ad35-85926bfac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9B0A3-1675-4024-A83C-C91AE6B8A189}">
  <ds:schemaRefs>
    <ds:schemaRef ds:uri="http://schemas.microsoft.com/office/2006/metadata/properties"/>
    <ds:schemaRef ds:uri="http://schemas.microsoft.com/office/infopath/2007/PartnerControls"/>
    <ds:schemaRef ds:uri="fa069b88-b2e0-487e-ad35-85926bfac87a"/>
    <ds:schemaRef ds:uri="8171f2eb-090e-424f-95ae-78059e76f3e5"/>
  </ds:schemaRefs>
</ds:datastoreItem>
</file>

<file path=customXml/itemProps2.xml><?xml version="1.0" encoding="utf-8"?>
<ds:datastoreItem xmlns:ds="http://schemas.openxmlformats.org/officeDocument/2006/customXml" ds:itemID="{1114AE74-C83A-4BB2-83AF-F514D2990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1f2eb-090e-424f-95ae-78059e76f3e5"/>
    <ds:schemaRef ds:uri="fa069b88-b2e0-487e-ad35-85926bfac8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39349D-5DF9-41AD-920F-F2AC70968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Ayuda</vt:lpstr>
      <vt:lpstr>Flujo de proyecto</vt:lpstr>
      <vt:lpstr>Sep.</vt:lpstr>
      <vt:lpstr>Oct.</vt:lpstr>
      <vt:lpstr>Nov.</vt:lpstr>
      <vt:lpstr>Dic.</vt:lpstr>
      <vt:lpstr>Detalle Recursos Humanos</vt:lpstr>
      <vt:lpstr>Ene.24</vt:lpstr>
      <vt:lpstr>Feb.24</vt:lpstr>
      <vt:lpstr>Mar.24</vt:lpstr>
      <vt:lpstr>Dic.!Área_de_impresión</vt:lpstr>
      <vt:lpstr>Ene.24!Área_de_impresión</vt:lpstr>
      <vt:lpstr>Feb.24!Área_de_impresión</vt:lpstr>
      <vt:lpstr>'Flujo de proyecto'!Área_de_impresión</vt:lpstr>
      <vt:lpstr>Mar.24!Área_de_impresión</vt:lpstr>
      <vt:lpstr>Nov.!Área_de_impresión</vt:lpstr>
      <vt:lpstr>Oct.!Área_de_impresión</vt:lpstr>
      <vt:lpstr>Sep.!Área_de_impresión</vt:lpstr>
      <vt:lpstr>'Flujo de proyecto'!Área_impresión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2010-10-18T22:47:15Z</dcterms:created>
  <dcterms:modified xsi:type="dcterms:W3CDTF">2023-08-01T19:31:12Z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0x01010019A921A370A9EF47ABD9F826660F98E9</vt:lpwstr>
  </property>
  <property fmtid="{D5CDD505-2E9C-101B-9397-08002B2CF9AE}" pid="3" name="Order">
    <vt:r8>13227100</vt:r8>
  </property>
  <property fmtid="{D5CDD505-2E9C-101B-9397-08002B2CF9AE}" pid="4" name="HiddenCategoryTags">
    <vt:lpwstr/>
  </property>
  <property fmtid="{D5CDD505-2E9C-101B-9397-08002B2CF9AE}" pid="5" name="InternalTags">
    <vt:lpwstr/>
  </property>
  <property fmtid="{D5CDD505-2E9C-101B-9397-08002B2CF9AE}" pid="6" name="FeatureTags">
    <vt:lpwstr/>
  </property>
  <property fmtid="{D5CDD505-2E9C-101B-9397-08002B2CF9AE}" pid="7" name="LocalizationTags">
    <vt:lpwstr/>
  </property>
  <property fmtid="{D5CDD505-2E9C-101B-9397-08002B2CF9AE}" pid="8" name="ImageGenStatus">
    <vt:i4>0</vt:i4>
  </property>
  <property fmtid="{D5CDD505-2E9C-101B-9397-08002B2CF9AE}" pid="9" name="CategoryTags">
    <vt:lpwstr/>
  </property>
  <property fmtid="{D5CDD505-2E9C-101B-9397-08002B2CF9AE}" pid="10" name="Applications">
    <vt:lpwstr/>
  </property>
  <property fmtid="{D5CDD505-2E9C-101B-9397-08002B2CF9AE}" pid="11" name="CampaignTags">
    <vt:lpwstr/>
  </property>
  <property fmtid="{D5CDD505-2E9C-101B-9397-08002B2CF9AE}" pid="12" name="ScenarioTags">
    <vt:lpwstr/>
  </property>
  <property fmtid="{D5CDD505-2E9C-101B-9397-08002B2CF9AE}" pid="13" name="MediaServiceImageTags">
    <vt:lpwstr/>
  </property>
</Properties>
</file>